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2BC21C1B-E328-4825-866B-507F6C2D3E30}" xr6:coauthVersionLast="47" xr6:coauthVersionMax="47" xr10:uidLastSave="{00000000-0000-0000-0000-000000000000}"/>
  <workbookProtection lockStructure="1"/>
  <bookViews>
    <workbookView xWindow="61500" yWindow="2115" windowWidth="21600" windowHeight="11235" tabRatio="696" firstSheet="7" activeTab="7" xr2:uid="{CF99E1E7-2FF2-49C9-897B-6B5037BFD8CB}"/>
  </bookViews>
  <sheets>
    <sheet name="SQL + Source" sheetId="3" state="hidden" r:id="rId1"/>
    <sheet name="Validation" sheetId="5" state="hidden" r:id="rId2"/>
    <sheet name="Source - Unit List" sheetId="4" state="hidden" r:id="rId3"/>
    <sheet name="Source - Funds" sheetId="1" state="hidden" r:id="rId4"/>
    <sheet name="Athena Source" sheetId="8" state="hidden" r:id="rId5"/>
    <sheet name="Index" sheetId="6" state="hidden" r:id="rId6"/>
    <sheet name="Binding" sheetId="7" state="hidden" r:id="rId7"/>
    <sheet name="Step 1) Data Entry" sheetId="2" r:id="rId8"/>
    <sheet name="Source SQL Calc " sheetId="9" state="hidden" r:id="rId9"/>
  </sheets>
  <externalReferences>
    <externalReference r:id="rId10"/>
    <externalReference r:id="rId11"/>
    <externalReference r:id="rId12"/>
  </externalReferences>
  <definedNames>
    <definedName name="_xlnm._FilterDatabase" localSheetId="4" hidden="1">'Athena Source'!$A$1:$X$1000</definedName>
    <definedName name="_xlnm._FilterDatabase" localSheetId="5" hidden="1">Index!$A$4:$Z$250</definedName>
    <definedName name="_xlnm._FilterDatabase" localSheetId="3" hidden="1">'Source - Funds'!$A$1:$J$571</definedName>
    <definedName name="FIT_Factor">'[1]Misc Revenue Sheet'!$M$1</definedName>
    <definedName name="Fund_Code_Name_Short">'[2]User Guide'!$E$2:$E$466</definedName>
    <definedName name="Fund_Code_Number">'[2]User Guide'!$D$2:$D$466</definedName>
    <definedName name="JuneDistributionsYN">'[3]July-Dec Property Tax Estimates'!$F$22</definedName>
    <definedName name="MLGQ">'SQL + Source'!$B$2</definedName>
    <definedName name="NecessaryTranfsersYN">'[3]July-Dec Property Tax Estimates'!#REF!</definedName>
    <definedName name="Year">'SQL + Source'!$B$1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 l="1"/>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 i="9"/>
  <c r="B18" i="2" l="1"/>
  <c r="D24" i="2"/>
  <c r="T168" i="8"/>
  <c r="S170" i="8"/>
  <c r="S234" i="8"/>
  <c r="S367" i="8"/>
  <c r="S382" i="8"/>
  <c r="S442" i="8"/>
  <c r="S449" i="8"/>
  <c r="S452" i="8"/>
  <c r="A662" i="8"/>
  <c r="A687" i="8"/>
  <c r="A694" i="8"/>
  <c r="A726" i="8"/>
  <c r="A758" i="8"/>
  <c r="A798" i="8"/>
  <c r="A799" i="8"/>
  <c r="A822" i="8"/>
  <c r="A838" i="8"/>
  <c r="A854" i="8"/>
  <c r="A870" i="8"/>
  <c r="A871" i="8"/>
  <c r="A906" i="8"/>
  <c r="A915" i="8"/>
  <c r="A916" i="8"/>
  <c r="A947" i="8"/>
  <c r="A948" i="8"/>
  <c r="A979" i="8"/>
  <c r="A980" i="8"/>
  <c r="B650" i="8"/>
  <c r="C650" i="8"/>
  <c r="D650" i="8"/>
  <c r="E650" i="8"/>
  <c r="F650" i="8"/>
  <c r="G650" i="8"/>
  <c r="H650" i="8"/>
  <c r="I650" i="8"/>
  <c r="J650" i="8"/>
  <c r="K650" i="8"/>
  <c r="B651" i="8"/>
  <c r="C651" i="8"/>
  <c r="D651" i="8"/>
  <c r="E651" i="8"/>
  <c r="F651" i="8"/>
  <c r="G651" i="8"/>
  <c r="H651" i="8"/>
  <c r="I651" i="8"/>
  <c r="J651" i="8"/>
  <c r="K651" i="8"/>
  <c r="B652" i="8"/>
  <c r="C652" i="8"/>
  <c r="D652" i="8"/>
  <c r="E652" i="8"/>
  <c r="F652" i="8"/>
  <c r="G652" i="8"/>
  <c r="H652" i="8"/>
  <c r="I652" i="8"/>
  <c r="J652" i="8"/>
  <c r="K652" i="8"/>
  <c r="B653" i="8"/>
  <c r="C653" i="8"/>
  <c r="D653" i="8"/>
  <c r="E653" i="8"/>
  <c r="F653" i="8"/>
  <c r="G653" i="8"/>
  <c r="H653" i="8"/>
  <c r="I653" i="8"/>
  <c r="J653" i="8"/>
  <c r="K653" i="8"/>
  <c r="A653" i="8" s="1"/>
  <c r="B654" i="8"/>
  <c r="C654" i="8"/>
  <c r="D654" i="8"/>
  <c r="E654" i="8"/>
  <c r="A654" i="8" s="1"/>
  <c r="F654" i="8"/>
  <c r="G654" i="8"/>
  <c r="H654" i="8"/>
  <c r="I654" i="8"/>
  <c r="J654" i="8"/>
  <c r="K654" i="8"/>
  <c r="B655" i="8"/>
  <c r="C655" i="8"/>
  <c r="D655" i="8"/>
  <c r="A655" i="8" s="1"/>
  <c r="E655" i="8"/>
  <c r="F655" i="8"/>
  <c r="G655" i="8"/>
  <c r="H655" i="8"/>
  <c r="I655" i="8"/>
  <c r="J655" i="8"/>
  <c r="K655" i="8"/>
  <c r="B656" i="8"/>
  <c r="C656" i="8"/>
  <c r="D656" i="8"/>
  <c r="E656" i="8"/>
  <c r="F656" i="8"/>
  <c r="G656" i="8"/>
  <c r="H656" i="8"/>
  <c r="I656" i="8"/>
  <c r="J656" i="8"/>
  <c r="K656" i="8"/>
  <c r="B657" i="8"/>
  <c r="C657" i="8"/>
  <c r="D657" i="8"/>
  <c r="E657" i="8"/>
  <c r="F657" i="8"/>
  <c r="G657" i="8"/>
  <c r="H657" i="8"/>
  <c r="I657" i="8"/>
  <c r="J657" i="8"/>
  <c r="K657" i="8"/>
  <c r="A657" i="8" s="1"/>
  <c r="B658" i="8"/>
  <c r="C658" i="8"/>
  <c r="D658" i="8"/>
  <c r="E658" i="8"/>
  <c r="F658" i="8"/>
  <c r="G658" i="8"/>
  <c r="H658" i="8"/>
  <c r="I658" i="8"/>
  <c r="J658" i="8"/>
  <c r="K658" i="8"/>
  <c r="B659" i="8"/>
  <c r="C659" i="8"/>
  <c r="D659" i="8"/>
  <c r="E659" i="8"/>
  <c r="F659" i="8"/>
  <c r="G659" i="8"/>
  <c r="H659" i="8"/>
  <c r="I659" i="8"/>
  <c r="J659" i="8"/>
  <c r="K659" i="8"/>
  <c r="B660" i="8"/>
  <c r="C660" i="8"/>
  <c r="D660" i="8"/>
  <c r="E660" i="8"/>
  <c r="F660" i="8"/>
  <c r="G660" i="8"/>
  <c r="H660" i="8"/>
  <c r="I660" i="8"/>
  <c r="J660" i="8"/>
  <c r="K660" i="8"/>
  <c r="A660" i="8" s="1"/>
  <c r="B661" i="8"/>
  <c r="C661" i="8"/>
  <c r="D661" i="8"/>
  <c r="E661" i="8"/>
  <c r="F661" i="8"/>
  <c r="G661" i="8"/>
  <c r="H661" i="8"/>
  <c r="I661" i="8"/>
  <c r="J661" i="8"/>
  <c r="K661" i="8"/>
  <c r="A661" i="8" s="1"/>
  <c r="B662" i="8"/>
  <c r="C662" i="8"/>
  <c r="D662" i="8"/>
  <c r="E662" i="8"/>
  <c r="F662" i="8"/>
  <c r="G662" i="8"/>
  <c r="H662" i="8"/>
  <c r="I662" i="8"/>
  <c r="J662" i="8"/>
  <c r="K662" i="8"/>
  <c r="B663" i="8"/>
  <c r="C663" i="8"/>
  <c r="D663" i="8"/>
  <c r="E663" i="8"/>
  <c r="F663" i="8"/>
  <c r="G663" i="8"/>
  <c r="H663" i="8"/>
  <c r="I663" i="8"/>
  <c r="J663" i="8"/>
  <c r="K663" i="8"/>
  <c r="B664" i="8"/>
  <c r="C664" i="8"/>
  <c r="D664" i="8"/>
  <c r="E664" i="8"/>
  <c r="F664" i="8"/>
  <c r="G664" i="8"/>
  <c r="H664" i="8"/>
  <c r="I664" i="8"/>
  <c r="J664" i="8"/>
  <c r="K664" i="8"/>
  <c r="A664" i="8" s="1"/>
  <c r="B665" i="8"/>
  <c r="C665" i="8"/>
  <c r="D665" i="8"/>
  <c r="E665" i="8"/>
  <c r="F665" i="8"/>
  <c r="G665" i="8"/>
  <c r="H665" i="8"/>
  <c r="I665" i="8"/>
  <c r="J665" i="8"/>
  <c r="K665" i="8"/>
  <c r="A665" i="8" s="1"/>
  <c r="B666" i="8"/>
  <c r="C666" i="8"/>
  <c r="D666" i="8"/>
  <c r="E666" i="8"/>
  <c r="F666" i="8"/>
  <c r="G666" i="8"/>
  <c r="H666" i="8"/>
  <c r="I666" i="8"/>
  <c r="J666" i="8"/>
  <c r="K666" i="8"/>
  <c r="B667" i="8"/>
  <c r="C667" i="8"/>
  <c r="D667" i="8"/>
  <c r="E667" i="8"/>
  <c r="F667" i="8"/>
  <c r="G667" i="8"/>
  <c r="H667" i="8"/>
  <c r="I667" i="8"/>
  <c r="J667" i="8"/>
  <c r="K667" i="8"/>
  <c r="B668" i="8"/>
  <c r="C668" i="8"/>
  <c r="D668" i="8"/>
  <c r="E668" i="8"/>
  <c r="F668" i="8"/>
  <c r="G668" i="8"/>
  <c r="H668" i="8"/>
  <c r="I668" i="8"/>
  <c r="J668" i="8"/>
  <c r="K668" i="8"/>
  <c r="A668" i="8" s="1"/>
  <c r="B669" i="8"/>
  <c r="C669" i="8"/>
  <c r="D669" i="8"/>
  <c r="E669" i="8"/>
  <c r="F669" i="8"/>
  <c r="G669" i="8"/>
  <c r="H669" i="8"/>
  <c r="I669" i="8"/>
  <c r="J669" i="8"/>
  <c r="K669" i="8"/>
  <c r="A669" i="8" s="1"/>
  <c r="B670" i="8"/>
  <c r="C670" i="8"/>
  <c r="D670" i="8"/>
  <c r="E670" i="8"/>
  <c r="A670" i="8" s="1"/>
  <c r="F670" i="8"/>
  <c r="G670" i="8"/>
  <c r="H670" i="8"/>
  <c r="I670" i="8"/>
  <c r="J670" i="8"/>
  <c r="K670" i="8"/>
  <c r="B671" i="8"/>
  <c r="C671" i="8"/>
  <c r="D671" i="8"/>
  <c r="E671" i="8"/>
  <c r="F671" i="8"/>
  <c r="G671" i="8"/>
  <c r="H671" i="8"/>
  <c r="I671" i="8"/>
  <c r="J671" i="8"/>
  <c r="K671" i="8"/>
  <c r="B672" i="8"/>
  <c r="C672" i="8"/>
  <c r="D672" i="8"/>
  <c r="E672" i="8"/>
  <c r="F672" i="8"/>
  <c r="G672" i="8"/>
  <c r="H672" i="8"/>
  <c r="I672" i="8"/>
  <c r="J672" i="8"/>
  <c r="K672" i="8"/>
  <c r="A672" i="8" s="1"/>
  <c r="B673" i="8"/>
  <c r="C673" i="8"/>
  <c r="D673" i="8"/>
  <c r="E673" i="8"/>
  <c r="F673" i="8"/>
  <c r="G673" i="8"/>
  <c r="H673" i="8"/>
  <c r="I673" i="8"/>
  <c r="J673" i="8"/>
  <c r="K673" i="8"/>
  <c r="A673" i="8" s="1"/>
  <c r="B674" i="8"/>
  <c r="C674" i="8"/>
  <c r="D674" i="8"/>
  <c r="E674" i="8"/>
  <c r="F674" i="8"/>
  <c r="G674" i="8"/>
  <c r="H674" i="8"/>
  <c r="I674" i="8"/>
  <c r="J674" i="8"/>
  <c r="K674" i="8"/>
  <c r="B675" i="8"/>
  <c r="C675" i="8"/>
  <c r="D675" i="8"/>
  <c r="E675" i="8"/>
  <c r="F675" i="8"/>
  <c r="G675" i="8"/>
  <c r="H675" i="8"/>
  <c r="I675" i="8"/>
  <c r="J675" i="8"/>
  <c r="K675" i="8"/>
  <c r="B676" i="8"/>
  <c r="C676" i="8"/>
  <c r="D676" i="8"/>
  <c r="E676" i="8"/>
  <c r="F676" i="8"/>
  <c r="G676" i="8"/>
  <c r="H676" i="8"/>
  <c r="I676" i="8"/>
  <c r="J676" i="8"/>
  <c r="K676" i="8"/>
  <c r="A676" i="8" s="1"/>
  <c r="B677" i="8"/>
  <c r="C677" i="8"/>
  <c r="D677" i="8"/>
  <c r="E677" i="8"/>
  <c r="F677" i="8"/>
  <c r="G677" i="8"/>
  <c r="H677" i="8"/>
  <c r="I677" i="8"/>
  <c r="J677" i="8"/>
  <c r="K677" i="8"/>
  <c r="A677" i="8" s="1"/>
  <c r="B678" i="8"/>
  <c r="C678" i="8"/>
  <c r="D678" i="8"/>
  <c r="E678" i="8"/>
  <c r="F678" i="8"/>
  <c r="G678" i="8"/>
  <c r="H678" i="8"/>
  <c r="I678" i="8"/>
  <c r="J678" i="8"/>
  <c r="K678" i="8"/>
  <c r="A678" i="8" s="1"/>
  <c r="B679" i="8"/>
  <c r="C679" i="8"/>
  <c r="D679" i="8"/>
  <c r="E679" i="8"/>
  <c r="F679" i="8"/>
  <c r="G679" i="8"/>
  <c r="H679" i="8"/>
  <c r="I679" i="8"/>
  <c r="J679" i="8"/>
  <c r="K679" i="8"/>
  <c r="B680" i="8"/>
  <c r="C680" i="8"/>
  <c r="D680" i="8"/>
  <c r="E680" i="8"/>
  <c r="F680" i="8"/>
  <c r="G680" i="8"/>
  <c r="H680" i="8"/>
  <c r="I680" i="8"/>
  <c r="J680" i="8"/>
  <c r="K680" i="8"/>
  <c r="A680" i="8" s="1"/>
  <c r="B681" i="8"/>
  <c r="C681" i="8"/>
  <c r="D681" i="8"/>
  <c r="E681" i="8"/>
  <c r="F681" i="8"/>
  <c r="G681" i="8"/>
  <c r="H681" i="8"/>
  <c r="I681" i="8"/>
  <c r="J681" i="8"/>
  <c r="K681" i="8"/>
  <c r="A681" i="8" s="1"/>
  <c r="B682" i="8"/>
  <c r="C682" i="8"/>
  <c r="D682" i="8"/>
  <c r="E682" i="8"/>
  <c r="F682" i="8"/>
  <c r="G682" i="8"/>
  <c r="H682" i="8"/>
  <c r="I682" i="8"/>
  <c r="J682" i="8"/>
  <c r="K682" i="8"/>
  <c r="B683" i="8"/>
  <c r="C683" i="8"/>
  <c r="D683" i="8"/>
  <c r="E683" i="8"/>
  <c r="F683" i="8"/>
  <c r="G683" i="8"/>
  <c r="H683" i="8"/>
  <c r="I683" i="8"/>
  <c r="J683" i="8"/>
  <c r="K683" i="8"/>
  <c r="B684" i="8"/>
  <c r="C684" i="8"/>
  <c r="D684" i="8"/>
  <c r="E684" i="8"/>
  <c r="F684" i="8"/>
  <c r="G684" i="8"/>
  <c r="H684" i="8"/>
  <c r="I684" i="8"/>
  <c r="J684" i="8"/>
  <c r="K684" i="8"/>
  <c r="A684" i="8" s="1"/>
  <c r="B685" i="8"/>
  <c r="C685" i="8"/>
  <c r="D685" i="8"/>
  <c r="E685" i="8"/>
  <c r="F685" i="8"/>
  <c r="G685" i="8"/>
  <c r="H685" i="8"/>
  <c r="I685" i="8"/>
  <c r="J685" i="8"/>
  <c r="K685" i="8"/>
  <c r="A685" i="8" s="1"/>
  <c r="B686" i="8"/>
  <c r="C686" i="8"/>
  <c r="D686" i="8"/>
  <c r="E686" i="8"/>
  <c r="A686" i="8" s="1"/>
  <c r="F686" i="8"/>
  <c r="G686" i="8"/>
  <c r="H686" i="8"/>
  <c r="I686" i="8"/>
  <c r="J686" i="8"/>
  <c r="K686" i="8"/>
  <c r="B687" i="8"/>
  <c r="C687" i="8"/>
  <c r="D687" i="8"/>
  <c r="E687" i="8"/>
  <c r="F687" i="8"/>
  <c r="G687" i="8"/>
  <c r="H687" i="8"/>
  <c r="I687" i="8"/>
  <c r="J687" i="8"/>
  <c r="K687" i="8"/>
  <c r="B688" i="8"/>
  <c r="C688" i="8"/>
  <c r="D688" i="8"/>
  <c r="E688" i="8"/>
  <c r="F688" i="8"/>
  <c r="G688" i="8"/>
  <c r="H688" i="8"/>
  <c r="I688" i="8"/>
  <c r="J688" i="8"/>
  <c r="K688" i="8"/>
  <c r="A688" i="8" s="1"/>
  <c r="B689" i="8"/>
  <c r="C689" i="8"/>
  <c r="D689" i="8"/>
  <c r="E689" i="8"/>
  <c r="F689" i="8"/>
  <c r="G689" i="8"/>
  <c r="H689" i="8"/>
  <c r="I689" i="8"/>
  <c r="J689" i="8"/>
  <c r="K689" i="8"/>
  <c r="A689" i="8" s="1"/>
  <c r="B690" i="8"/>
  <c r="C690" i="8"/>
  <c r="D690" i="8"/>
  <c r="E690" i="8"/>
  <c r="F690" i="8"/>
  <c r="G690" i="8"/>
  <c r="H690" i="8"/>
  <c r="I690" i="8"/>
  <c r="J690" i="8"/>
  <c r="K690" i="8"/>
  <c r="B691" i="8"/>
  <c r="C691" i="8"/>
  <c r="D691" i="8"/>
  <c r="E691" i="8"/>
  <c r="F691" i="8"/>
  <c r="G691" i="8"/>
  <c r="H691" i="8"/>
  <c r="I691" i="8"/>
  <c r="J691" i="8"/>
  <c r="K691" i="8"/>
  <c r="B692" i="8"/>
  <c r="C692" i="8"/>
  <c r="D692" i="8"/>
  <c r="E692" i="8"/>
  <c r="F692" i="8"/>
  <c r="G692" i="8"/>
  <c r="H692" i="8"/>
  <c r="I692" i="8"/>
  <c r="J692" i="8"/>
  <c r="K692" i="8"/>
  <c r="A692" i="8" s="1"/>
  <c r="B693" i="8"/>
  <c r="C693" i="8"/>
  <c r="D693" i="8"/>
  <c r="E693" i="8"/>
  <c r="F693" i="8"/>
  <c r="G693" i="8"/>
  <c r="H693" i="8"/>
  <c r="I693" i="8"/>
  <c r="J693" i="8"/>
  <c r="K693" i="8"/>
  <c r="A693" i="8" s="1"/>
  <c r="B694" i="8"/>
  <c r="C694" i="8"/>
  <c r="D694" i="8"/>
  <c r="E694" i="8"/>
  <c r="F694" i="8"/>
  <c r="G694" i="8"/>
  <c r="H694" i="8"/>
  <c r="I694" i="8"/>
  <c r="J694" i="8"/>
  <c r="K694" i="8"/>
  <c r="B695" i="8"/>
  <c r="C695" i="8"/>
  <c r="D695" i="8"/>
  <c r="E695" i="8"/>
  <c r="F695" i="8"/>
  <c r="G695" i="8"/>
  <c r="H695" i="8"/>
  <c r="I695" i="8"/>
  <c r="J695" i="8"/>
  <c r="K695" i="8"/>
  <c r="B696" i="8"/>
  <c r="C696" i="8"/>
  <c r="D696" i="8"/>
  <c r="E696" i="8"/>
  <c r="F696" i="8"/>
  <c r="G696" i="8"/>
  <c r="H696" i="8"/>
  <c r="I696" i="8"/>
  <c r="J696" i="8"/>
  <c r="K696" i="8"/>
  <c r="A696" i="8" s="1"/>
  <c r="B697" i="8"/>
  <c r="C697" i="8"/>
  <c r="D697" i="8"/>
  <c r="E697" i="8"/>
  <c r="F697" i="8"/>
  <c r="G697" i="8"/>
  <c r="H697" i="8"/>
  <c r="I697" i="8"/>
  <c r="J697" i="8"/>
  <c r="K697" i="8"/>
  <c r="A697" i="8" s="1"/>
  <c r="B698" i="8"/>
  <c r="C698" i="8"/>
  <c r="D698" i="8"/>
  <c r="E698" i="8"/>
  <c r="F698" i="8"/>
  <c r="G698" i="8"/>
  <c r="H698" i="8"/>
  <c r="I698" i="8"/>
  <c r="J698" i="8"/>
  <c r="K698" i="8"/>
  <c r="B699" i="8"/>
  <c r="C699" i="8"/>
  <c r="D699" i="8"/>
  <c r="E699" i="8"/>
  <c r="F699" i="8"/>
  <c r="G699" i="8"/>
  <c r="H699" i="8"/>
  <c r="I699" i="8"/>
  <c r="J699" i="8"/>
  <c r="K699" i="8"/>
  <c r="B700" i="8"/>
  <c r="C700" i="8"/>
  <c r="D700" i="8"/>
  <c r="E700" i="8"/>
  <c r="F700" i="8"/>
  <c r="G700" i="8"/>
  <c r="H700" i="8"/>
  <c r="I700" i="8"/>
  <c r="J700" i="8"/>
  <c r="K700" i="8"/>
  <c r="A700" i="8" s="1"/>
  <c r="B701" i="8"/>
  <c r="C701" i="8"/>
  <c r="D701" i="8"/>
  <c r="E701" i="8"/>
  <c r="F701" i="8"/>
  <c r="G701" i="8"/>
  <c r="H701" i="8"/>
  <c r="I701" i="8"/>
  <c r="J701" i="8"/>
  <c r="K701" i="8"/>
  <c r="A701" i="8" s="1"/>
  <c r="B702" i="8"/>
  <c r="C702" i="8"/>
  <c r="D702" i="8"/>
  <c r="E702" i="8"/>
  <c r="F702" i="8"/>
  <c r="G702" i="8"/>
  <c r="H702" i="8"/>
  <c r="I702" i="8"/>
  <c r="J702" i="8"/>
  <c r="K702" i="8"/>
  <c r="A702" i="8" s="1"/>
  <c r="B703" i="8"/>
  <c r="C703" i="8"/>
  <c r="D703" i="8"/>
  <c r="E703" i="8"/>
  <c r="F703" i="8"/>
  <c r="G703" i="8"/>
  <c r="H703" i="8"/>
  <c r="I703" i="8"/>
  <c r="J703" i="8"/>
  <c r="K703" i="8"/>
  <c r="B704" i="8"/>
  <c r="C704" i="8"/>
  <c r="D704" i="8"/>
  <c r="E704" i="8"/>
  <c r="F704" i="8"/>
  <c r="G704" i="8"/>
  <c r="H704" i="8"/>
  <c r="I704" i="8"/>
  <c r="J704" i="8"/>
  <c r="K704" i="8"/>
  <c r="A704" i="8" s="1"/>
  <c r="B705" i="8"/>
  <c r="C705" i="8"/>
  <c r="D705" i="8"/>
  <c r="E705" i="8"/>
  <c r="F705" i="8"/>
  <c r="G705" i="8"/>
  <c r="H705" i="8"/>
  <c r="I705" i="8"/>
  <c r="J705" i="8"/>
  <c r="K705" i="8"/>
  <c r="A705" i="8" s="1"/>
  <c r="B706" i="8"/>
  <c r="C706" i="8"/>
  <c r="D706" i="8"/>
  <c r="E706" i="8"/>
  <c r="F706" i="8"/>
  <c r="G706" i="8"/>
  <c r="H706" i="8"/>
  <c r="I706" i="8"/>
  <c r="J706" i="8"/>
  <c r="K706" i="8"/>
  <c r="B707" i="8"/>
  <c r="C707" i="8"/>
  <c r="D707" i="8"/>
  <c r="E707" i="8"/>
  <c r="F707" i="8"/>
  <c r="G707" i="8"/>
  <c r="H707" i="8"/>
  <c r="I707" i="8"/>
  <c r="J707" i="8"/>
  <c r="K707" i="8"/>
  <c r="B708" i="8"/>
  <c r="C708" i="8"/>
  <c r="D708" i="8"/>
  <c r="E708" i="8"/>
  <c r="F708" i="8"/>
  <c r="G708" i="8"/>
  <c r="H708" i="8"/>
  <c r="I708" i="8"/>
  <c r="J708" i="8"/>
  <c r="K708" i="8"/>
  <c r="A708" i="8" s="1"/>
  <c r="B709" i="8"/>
  <c r="C709" i="8"/>
  <c r="D709" i="8"/>
  <c r="E709" i="8"/>
  <c r="F709" i="8"/>
  <c r="G709" i="8"/>
  <c r="H709" i="8"/>
  <c r="I709" i="8"/>
  <c r="J709" i="8"/>
  <c r="K709" i="8"/>
  <c r="A709" i="8" s="1"/>
  <c r="B710" i="8"/>
  <c r="C710" i="8"/>
  <c r="D710" i="8"/>
  <c r="E710" i="8"/>
  <c r="F710" i="8"/>
  <c r="G710" i="8"/>
  <c r="H710" i="8"/>
  <c r="I710" i="8"/>
  <c r="J710" i="8"/>
  <c r="K710" i="8"/>
  <c r="A710" i="8" s="1"/>
  <c r="B711" i="8"/>
  <c r="C711" i="8"/>
  <c r="D711" i="8"/>
  <c r="E711" i="8"/>
  <c r="F711" i="8"/>
  <c r="G711" i="8"/>
  <c r="H711" i="8"/>
  <c r="I711" i="8"/>
  <c r="J711" i="8"/>
  <c r="K711" i="8"/>
  <c r="B712" i="8"/>
  <c r="C712" i="8"/>
  <c r="D712" i="8"/>
  <c r="E712" i="8"/>
  <c r="F712" i="8"/>
  <c r="G712" i="8"/>
  <c r="H712" i="8"/>
  <c r="I712" i="8"/>
  <c r="J712" i="8"/>
  <c r="K712" i="8"/>
  <c r="A712" i="8" s="1"/>
  <c r="B713" i="8"/>
  <c r="C713" i="8"/>
  <c r="D713" i="8"/>
  <c r="E713" i="8"/>
  <c r="F713" i="8"/>
  <c r="G713" i="8"/>
  <c r="H713" i="8"/>
  <c r="I713" i="8"/>
  <c r="J713" i="8"/>
  <c r="K713" i="8"/>
  <c r="A713" i="8" s="1"/>
  <c r="B714" i="8"/>
  <c r="C714" i="8"/>
  <c r="D714" i="8"/>
  <c r="E714" i="8"/>
  <c r="F714" i="8"/>
  <c r="G714" i="8"/>
  <c r="H714" i="8"/>
  <c r="I714" i="8"/>
  <c r="J714" i="8"/>
  <c r="K714" i="8"/>
  <c r="B715" i="8"/>
  <c r="C715" i="8"/>
  <c r="D715" i="8"/>
  <c r="E715" i="8"/>
  <c r="F715" i="8"/>
  <c r="G715" i="8"/>
  <c r="H715" i="8"/>
  <c r="I715" i="8"/>
  <c r="J715" i="8"/>
  <c r="K715" i="8"/>
  <c r="B716" i="8"/>
  <c r="C716" i="8"/>
  <c r="D716" i="8"/>
  <c r="E716" i="8"/>
  <c r="F716" i="8"/>
  <c r="G716" i="8"/>
  <c r="H716" i="8"/>
  <c r="I716" i="8"/>
  <c r="J716" i="8"/>
  <c r="K716" i="8"/>
  <c r="A716" i="8" s="1"/>
  <c r="B717" i="8"/>
  <c r="C717" i="8"/>
  <c r="D717" i="8"/>
  <c r="E717" i="8"/>
  <c r="F717" i="8"/>
  <c r="G717" i="8"/>
  <c r="H717" i="8"/>
  <c r="I717" i="8"/>
  <c r="J717" i="8"/>
  <c r="K717" i="8"/>
  <c r="A717" i="8" s="1"/>
  <c r="B718" i="8"/>
  <c r="C718" i="8"/>
  <c r="D718" i="8"/>
  <c r="E718" i="8"/>
  <c r="F718" i="8"/>
  <c r="G718" i="8"/>
  <c r="H718" i="8"/>
  <c r="I718" i="8"/>
  <c r="J718" i="8"/>
  <c r="K718" i="8"/>
  <c r="A718" i="8" s="1"/>
  <c r="B719" i="8"/>
  <c r="C719" i="8"/>
  <c r="D719" i="8"/>
  <c r="A719" i="8" s="1"/>
  <c r="E719" i="8"/>
  <c r="F719" i="8"/>
  <c r="G719" i="8"/>
  <c r="H719" i="8"/>
  <c r="I719" i="8"/>
  <c r="J719" i="8"/>
  <c r="K719" i="8"/>
  <c r="B720" i="8"/>
  <c r="C720" i="8"/>
  <c r="D720" i="8"/>
  <c r="E720" i="8"/>
  <c r="F720" i="8"/>
  <c r="G720" i="8"/>
  <c r="H720" i="8"/>
  <c r="I720" i="8"/>
  <c r="J720" i="8"/>
  <c r="K720" i="8"/>
  <c r="A720" i="8" s="1"/>
  <c r="B721" i="8"/>
  <c r="C721" i="8"/>
  <c r="D721" i="8"/>
  <c r="E721" i="8"/>
  <c r="F721" i="8"/>
  <c r="G721" i="8"/>
  <c r="H721" i="8"/>
  <c r="I721" i="8"/>
  <c r="J721" i="8"/>
  <c r="K721" i="8"/>
  <c r="A721" i="8" s="1"/>
  <c r="B722" i="8"/>
  <c r="C722" i="8"/>
  <c r="D722" i="8"/>
  <c r="E722" i="8"/>
  <c r="F722" i="8"/>
  <c r="G722" i="8"/>
  <c r="H722" i="8"/>
  <c r="I722" i="8"/>
  <c r="J722" i="8"/>
  <c r="K722" i="8"/>
  <c r="B723" i="8"/>
  <c r="C723" i="8"/>
  <c r="D723" i="8"/>
  <c r="E723" i="8"/>
  <c r="F723" i="8"/>
  <c r="G723" i="8"/>
  <c r="H723" i="8"/>
  <c r="I723" i="8"/>
  <c r="J723" i="8"/>
  <c r="K723" i="8"/>
  <c r="B724" i="8"/>
  <c r="C724" i="8"/>
  <c r="D724" i="8"/>
  <c r="E724" i="8"/>
  <c r="F724" i="8"/>
  <c r="G724" i="8"/>
  <c r="H724" i="8"/>
  <c r="I724" i="8"/>
  <c r="J724" i="8"/>
  <c r="K724" i="8"/>
  <c r="A724" i="8" s="1"/>
  <c r="B725" i="8"/>
  <c r="C725" i="8"/>
  <c r="D725" i="8"/>
  <c r="E725" i="8"/>
  <c r="F725" i="8"/>
  <c r="G725" i="8"/>
  <c r="H725" i="8"/>
  <c r="I725" i="8"/>
  <c r="J725" i="8"/>
  <c r="K725" i="8"/>
  <c r="A725" i="8" s="1"/>
  <c r="B726" i="8"/>
  <c r="C726" i="8"/>
  <c r="D726" i="8"/>
  <c r="E726" i="8"/>
  <c r="F726" i="8"/>
  <c r="G726" i="8"/>
  <c r="H726" i="8"/>
  <c r="I726" i="8"/>
  <c r="J726" i="8"/>
  <c r="K726" i="8"/>
  <c r="B727" i="8"/>
  <c r="C727" i="8"/>
  <c r="D727" i="8"/>
  <c r="E727" i="8"/>
  <c r="F727" i="8"/>
  <c r="G727" i="8"/>
  <c r="H727" i="8"/>
  <c r="I727" i="8"/>
  <c r="J727" i="8"/>
  <c r="K727" i="8"/>
  <c r="B728" i="8"/>
  <c r="C728" i="8"/>
  <c r="D728" i="8"/>
  <c r="E728" i="8"/>
  <c r="F728" i="8"/>
  <c r="G728" i="8"/>
  <c r="H728" i="8"/>
  <c r="I728" i="8"/>
  <c r="J728" i="8"/>
  <c r="K728" i="8"/>
  <c r="A728" i="8" s="1"/>
  <c r="B729" i="8"/>
  <c r="C729" i="8"/>
  <c r="D729" i="8"/>
  <c r="E729" i="8"/>
  <c r="F729" i="8"/>
  <c r="G729" i="8"/>
  <c r="H729" i="8"/>
  <c r="I729" i="8"/>
  <c r="J729" i="8"/>
  <c r="K729" i="8"/>
  <c r="A729" i="8" s="1"/>
  <c r="B730" i="8"/>
  <c r="C730" i="8"/>
  <c r="D730" i="8"/>
  <c r="E730" i="8"/>
  <c r="F730" i="8"/>
  <c r="G730" i="8"/>
  <c r="H730" i="8"/>
  <c r="I730" i="8"/>
  <c r="J730" i="8"/>
  <c r="K730" i="8"/>
  <c r="B731" i="8"/>
  <c r="C731" i="8"/>
  <c r="D731" i="8"/>
  <c r="E731" i="8"/>
  <c r="F731" i="8"/>
  <c r="G731" i="8"/>
  <c r="H731" i="8"/>
  <c r="I731" i="8"/>
  <c r="J731" i="8"/>
  <c r="K731" i="8"/>
  <c r="B732" i="8"/>
  <c r="C732" i="8"/>
  <c r="D732" i="8"/>
  <c r="E732" i="8"/>
  <c r="F732" i="8"/>
  <c r="G732" i="8"/>
  <c r="H732" i="8"/>
  <c r="I732" i="8"/>
  <c r="J732" i="8"/>
  <c r="K732" i="8"/>
  <c r="A732" i="8" s="1"/>
  <c r="B733" i="8"/>
  <c r="C733" i="8"/>
  <c r="D733" i="8"/>
  <c r="E733" i="8"/>
  <c r="F733" i="8"/>
  <c r="G733" i="8"/>
  <c r="H733" i="8"/>
  <c r="I733" i="8"/>
  <c r="J733" i="8"/>
  <c r="K733" i="8"/>
  <c r="A733" i="8" s="1"/>
  <c r="B734" i="8"/>
  <c r="C734" i="8"/>
  <c r="D734" i="8"/>
  <c r="E734" i="8"/>
  <c r="F734" i="8"/>
  <c r="G734" i="8"/>
  <c r="H734" i="8"/>
  <c r="I734" i="8"/>
  <c r="J734" i="8"/>
  <c r="K734" i="8"/>
  <c r="A734" i="8" s="1"/>
  <c r="B735" i="8"/>
  <c r="C735" i="8"/>
  <c r="D735" i="8"/>
  <c r="E735" i="8"/>
  <c r="F735" i="8"/>
  <c r="G735" i="8"/>
  <c r="H735" i="8"/>
  <c r="I735" i="8"/>
  <c r="J735" i="8"/>
  <c r="K735" i="8"/>
  <c r="B736" i="8"/>
  <c r="C736" i="8"/>
  <c r="D736" i="8"/>
  <c r="E736" i="8"/>
  <c r="F736" i="8"/>
  <c r="G736" i="8"/>
  <c r="H736" i="8"/>
  <c r="I736" i="8"/>
  <c r="J736" i="8"/>
  <c r="K736" i="8"/>
  <c r="A736" i="8" s="1"/>
  <c r="B737" i="8"/>
  <c r="C737" i="8"/>
  <c r="D737" i="8"/>
  <c r="E737" i="8"/>
  <c r="F737" i="8"/>
  <c r="G737" i="8"/>
  <c r="H737" i="8"/>
  <c r="I737" i="8"/>
  <c r="J737" i="8"/>
  <c r="K737" i="8"/>
  <c r="A737" i="8" s="1"/>
  <c r="B738" i="8"/>
  <c r="C738" i="8"/>
  <c r="D738" i="8"/>
  <c r="E738" i="8"/>
  <c r="F738" i="8"/>
  <c r="G738" i="8"/>
  <c r="H738" i="8"/>
  <c r="I738" i="8"/>
  <c r="J738" i="8"/>
  <c r="K738" i="8"/>
  <c r="B739" i="8"/>
  <c r="C739" i="8"/>
  <c r="D739" i="8"/>
  <c r="E739" i="8"/>
  <c r="F739" i="8"/>
  <c r="G739" i="8"/>
  <c r="H739" i="8"/>
  <c r="I739" i="8"/>
  <c r="J739" i="8"/>
  <c r="K739" i="8"/>
  <c r="B740" i="8"/>
  <c r="C740" i="8"/>
  <c r="D740" i="8"/>
  <c r="E740" i="8"/>
  <c r="F740" i="8"/>
  <c r="G740" i="8"/>
  <c r="H740" i="8"/>
  <c r="I740" i="8"/>
  <c r="J740" i="8"/>
  <c r="K740" i="8"/>
  <c r="A740" i="8" s="1"/>
  <c r="B741" i="8"/>
  <c r="C741" i="8"/>
  <c r="D741" i="8"/>
  <c r="E741" i="8"/>
  <c r="F741" i="8"/>
  <c r="G741" i="8"/>
  <c r="H741" i="8"/>
  <c r="I741" i="8"/>
  <c r="J741" i="8"/>
  <c r="K741" i="8"/>
  <c r="A741" i="8" s="1"/>
  <c r="B742" i="8"/>
  <c r="C742" i="8"/>
  <c r="D742" i="8"/>
  <c r="E742" i="8"/>
  <c r="F742" i="8"/>
  <c r="G742" i="8"/>
  <c r="H742" i="8"/>
  <c r="I742" i="8"/>
  <c r="J742" i="8"/>
  <c r="K742" i="8"/>
  <c r="A742" i="8" s="1"/>
  <c r="B743" i="8"/>
  <c r="C743" i="8"/>
  <c r="D743" i="8"/>
  <c r="E743" i="8"/>
  <c r="F743" i="8"/>
  <c r="G743" i="8"/>
  <c r="H743" i="8"/>
  <c r="I743" i="8"/>
  <c r="J743" i="8"/>
  <c r="K743" i="8"/>
  <c r="B744" i="8"/>
  <c r="C744" i="8"/>
  <c r="D744" i="8"/>
  <c r="E744" i="8"/>
  <c r="F744" i="8"/>
  <c r="G744" i="8"/>
  <c r="H744" i="8"/>
  <c r="I744" i="8"/>
  <c r="J744" i="8"/>
  <c r="K744" i="8"/>
  <c r="A744" i="8" s="1"/>
  <c r="B745" i="8"/>
  <c r="C745" i="8"/>
  <c r="D745" i="8"/>
  <c r="E745" i="8"/>
  <c r="F745" i="8"/>
  <c r="G745" i="8"/>
  <c r="H745" i="8"/>
  <c r="I745" i="8"/>
  <c r="J745" i="8"/>
  <c r="K745" i="8"/>
  <c r="A745" i="8" s="1"/>
  <c r="B746" i="8"/>
  <c r="C746" i="8"/>
  <c r="D746" i="8"/>
  <c r="E746" i="8"/>
  <c r="F746" i="8"/>
  <c r="G746" i="8"/>
  <c r="H746" i="8"/>
  <c r="I746" i="8"/>
  <c r="J746" i="8"/>
  <c r="K746" i="8"/>
  <c r="B747" i="8"/>
  <c r="C747" i="8"/>
  <c r="D747" i="8"/>
  <c r="E747" i="8"/>
  <c r="F747" i="8"/>
  <c r="G747" i="8"/>
  <c r="H747" i="8"/>
  <c r="I747" i="8"/>
  <c r="J747" i="8"/>
  <c r="K747" i="8"/>
  <c r="B748" i="8"/>
  <c r="C748" i="8"/>
  <c r="D748" i="8"/>
  <c r="E748" i="8"/>
  <c r="F748" i="8"/>
  <c r="G748" i="8"/>
  <c r="H748" i="8"/>
  <c r="I748" i="8"/>
  <c r="J748" i="8"/>
  <c r="K748" i="8"/>
  <c r="A748" i="8" s="1"/>
  <c r="B749" i="8"/>
  <c r="C749" i="8"/>
  <c r="D749" i="8"/>
  <c r="E749" i="8"/>
  <c r="F749" i="8"/>
  <c r="G749" i="8"/>
  <c r="H749" i="8"/>
  <c r="I749" i="8"/>
  <c r="J749" i="8"/>
  <c r="K749" i="8"/>
  <c r="A749" i="8" s="1"/>
  <c r="B750" i="8"/>
  <c r="C750" i="8"/>
  <c r="D750" i="8"/>
  <c r="E750" i="8"/>
  <c r="F750" i="8"/>
  <c r="G750" i="8"/>
  <c r="H750" i="8"/>
  <c r="I750" i="8"/>
  <c r="J750" i="8"/>
  <c r="K750" i="8"/>
  <c r="A750" i="8" s="1"/>
  <c r="B751" i="8"/>
  <c r="C751" i="8"/>
  <c r="D751" i="8"/>
  <c r="A751" i="8" s="1"/>
  <c r="E751" i="8"/>
  <c r="F751" i="8"/>
  <c r="G751" i="8"/>
  <c r="H751" i="8"/>
  <c r="I751" i="8"/>
  <c r="J751" i="8"/>
  <c r="K751" i="8"/>
  <c r="B752" i="8"/>
  <c r="C752" i="8"/>
  <c r="D752" i="8"/>
  <c r="E752" i="8"/>
  <c r="F752" i="8"/>
  <c r="G752" i="8"/>
  <c r="H752" i="8"/>
  <c r="I752" i="8"/>
  <c r="J752" i="8"/>
  <c r="K752" i="8"/>
  <c r="A752" i="8" s="1"/>
  <c r="B753" i="8"/>
  <c r="C753" i="8"/>
  <c r="D753" i="8"/>
  <c r="E753" i="8"/>
  <c r="F753" i="8"/>
  <c r="G753" i="8"/>
  <c r="H753" i="8"/>
  <c r="I753" i="8"/>
  <c r="J753" i="8"/>
  <c r="K753" i="8"/>
  <c r="A753" i="8" s="1"/>
  <c r="B754" i="8"/>
  <c r="C754" i="8"/>
  <c r="D754" i="8"/>
  <c r="E754" i="8"/>
  <c r="F754" i="8"/>
  <c r="G754" i="8"/>
  <c r="H754" i="8"/>
  <c r="I754" i="8"/>
  <c r="J754" i="8"/>
  <c r="K754" i="8"/>
  <c r="B755" i="8"/>
  <c r="C755" i="8"/>
  <c r="D755" i="8"/>
  <c r="E755" i="8"/>
  <c r="F755" i="8"/>
  <c r="G755" i="8"/>
  <c r="H755" i="8"/>
  <c r="I755" i="8"/>
  <c r="J755" i="8"/>
  <c r="K755" i="8"/>
  <c r="B756" i="8"/>
  <c r="C756" i="8"/>
  <c r="D756" i="8"/>
  <c r="E756" i="8"/>
  <c r="F756" i="8"/>
  <c r="G756" i="8"/>
  <c r="H756" i="8"/>
  <c r="I756" i="8"/>
  <c r="J756" i="8"/>
  <c r="K756" i="8"/>
  <c r="A756" i="8" s="1"/>
  <c r="B757" i="8"/>
  <c r="C757" i="8"/>
  <c r="D757" i="8"/>
  <c r="E757" i="8"/>
  <c r="F757" i="8"/>
  <c r="G757" i="8"/>
  <c r="H757" i="8"/>
  <c r="I757" i="8"/>
  <c r="J757" i="8"/>
  <c r="K757" i="8"/>
  <c r="A757" i="8" s="1"/>
  <c r="B758" i="8"/>
  <c r="C758" i="8"/>
  <c r="D758" i="8"/>
  <c r="E758" i="8"/>
  <c r="F758" i="8"/>
  <c r="G758" i="8"/>
  <c r="H758" i="8"/>
  <c r="I758" i="8"/>
  <c r="J758" i="8"/>
  <c r="K758" i="8"/>
  <c r="B759" i="8"/>
  <c r="C759" i="8"/>
  <c r="D759" i="8"/>
  <c r="E759" i="8"/>
  <c r="F759" i="8"/>
  <c r="G759" i="8"/>
  <c r="H759" i="8"/>
  <c r="I759" i="8"/>
  <c r="J759" i="8"/>
  <c r="K759" i="8"/>
  <c r="B760" i="8"/>
  <c r="C760" i="8"/>
  <c r="D760" i="8"/>
  <c r="E760" i="8"/>
  <c r="F760" i="8"/>
  <c r="G760" i="8"/>
  <c r="H760" i="8"/>
  <c r="I760" i="8"/>
  <c r="J760" i="8"/>
  <c r="K760" i="8"/>
  <c r="A760" i="8" s="1"/>
  <c r="B761" i="8"/>
  <c r="C761" i="8"/>
  <c r="D761" i="8"/>
  <c r="E761" i="8"/>
  <c r="F761" i="8"/>
  <c r="G761" i="8"/>
  <c r="H761" i="8"/>
  <c r="I761" i="8"/>
  <c r="J761" i="8"/>
  <c r="K761" i="8"/>
  <c r="A761" i="8" s="1"/>
  <c r="B762" i="8"/>
  <c r="C762" i="8"/>
  <c r="D762" i="8"/>
  <c r="E762" i="8"/>
  <c r="F762" i="8"/>
  <c r="G762" i="8"/>
  <c r="H762" i="8"/>
  <c r="I762" i="8"/>
  <c r="J762" i="8"/>
  <c r="K762" i="8"/>
  <c r="B763" i="8"/>
  <c r="C763" i="8"/>
  <c r="D763" i="8"/>
  <c r="E763" i="8"/>
  <c r="F763" i="8"/>
  <c r="G763" i="8"/>
  <c r="H763" i="8"/>
  <c r="I763" i="8"/>
  <c r="J763" i="8"/>
  <c r="K763" i="8"/>
  <c r="B764" i="8"/>
  <c r="C764" i="8"/>
  <c r="D764" i="8"/>
  <c r="E764" i="8"/>
  <c r="F764" i="8"/>
  <c r="G764" i="8"/>
  <c r="H764" i="8"/>
  <c r="I764" i="8"/>
  <c r="J764" i="8"/>
  <c r="K764" i="8"/>
  <c r="A764" i="8" s="1"/>
  <c r="B765" i="8"/>
  <c r="C765" i="8"/>
  <c r="D765" i="8"/>
  <c r="E765" i="8"/>
  <c r="F765" i="8"/>
  <c r="G765" i="8"/>
  <c r="H765" i="8"/>
  <c r="I765" i="8"/>
  <c r="J765" i="8"/>
  <c r="K765" i="8"/>
  <c r="A765" i="8" s="1"/>
  <c r="B766" i="8"/>
  <c r="C766" i="8"/>
  <c r="D766" i="8"/>
  <c r="E766" i="8"/>
  <c r="F766" i="8"/>
  <c r="G766" i="8"/>
  <c r="H766" i="8"/>
  <c r="I766" i="8"/>
  <c r="J766" i="8"/>
  <c r="K766" i="8"/>
  <c r="A766" i="8" s="1"/>
  <c r="B767" i="8"/>
  <c r="C767" i="8"/>
  <c r="D767" i="8"/>
  <c r="E767" i="8"/>
  <c r="F767" i="8"/>
  <c r="G767" i="8"/>
  <c r="H767" i="8"/>
  <c r="I767" i="8"/>
  <c r="J767" i="8"/>
  <c r="K767" i="8"/>
  <c r="B768" i="8"/>
  <c r="C768" i="8"/>
  <c r="D768" i="8"/>
  <c r="E768" i="8"/>
  <c r="F768" i="8"/>
  <c r="G768" i="8"/>
  <c r="H768" i="8"/>
  <c r="I768" i="8"/>
  <c r="J768" i="8"/>
  <c r="K768" i="8"/>
  <c r="A768" i="8" s="1"/>
  <c r="B769" i="8"/>
  <c r="C769" i="8"/>
  <c r="D769" i="8"/>
  <c r="E769" i="8"/>
  <c r="F769" i="8"/>
  <c r="G769" i="8"/>
  <c r="H769" i="8"/>
  <c r="I769" i="8"/>
  <c r="J769" i="8"/>
  <c r="K769" i="8"/>
  <c r="A769" i="8" s="1"/>
  <c r="B770" i="8"/>
  <c r="C770" i="8"/>
  <c r="D770" i="8"/>
  <c r="E770" i="8"/>
  <c r="F770" i="8"/>
  <c r="G770" i="8"/>
  <c r="H770" i="8"/>
  <c r="I770" i="8"/>
  <c r="J770" i="8"/>
  <c r="K770" i="8"/>
  <c r="B771" i="8"/>
  <c r="C771" i="8"/>
  <c r="D771" i="8"/>
  <c r="E771" i="8"/>
  <c r="F771" i="8"/>
  <c r="G771" i="8"/>
  <c r="H771" i="8"/>
  <c r="I771" i="8"/>
  <c r="J771" i="8"/>
  <c r="K771" i="8"/>
  <c r="B772" i="8"/>
  <c r="C772" i="8"/>
  <c r="D772" i="8"/>
  <c r="E772" i="8"/>
  <c r="F772" i="8"/>
  <c r="G772" i="8"/>
  <c r="H772" i="8"/>
  <c r="I772" i="8"/>
  <c r="J772" i="8"/>
  <c r="K772" i="8"/>
  <c r="A772" i="8" s="1"/>
  <c r="B773" i="8"/>
  <c r="C773" i="8"/>
  <c r="D773" i="8"/>
  <c r="E773" i="8"/>
  <c r="F773" i="8"/>
  <c r="G773" i="8"/>
  <c r="H773" i="8"/>
  <c r="I773" i="8"/>
  <c r="J773" i="8"/>
  <c r="K773" i="8"/>
  <c r="A773" i="8" s="1"/>
  <c r="B774" i="8"/>
  <c r="C774" i="8"/>
  <c r="D774" i="8"/>
  <c r="E774" i="8"/>
  <c r="F774" i="8"/>
  <c r="G774" i="8"/>
  <c r="H774" i="8"/>
  <c r="I774" i="8"/>
  <c r="J774" i="8"/>
  <c r="K774" i="8"/>
  <c r="A774" i="8" s="1"/>
  <c r="B775" i="8"/>
  <c r="C775" i="8"/>
  <c r="D775" i="8"/>
  <c r="A775" i="8" s="1"/>
  <c r="E775" i="8"/>
  <c r="F775" i="8"/>
  <c r="G775" i="8"/>
  <c r="H775" i="8"/>
  <c r="I775" i="8"/>
  <c r="J775" i="8"/>
  <c r="K775" i="8"/>
  <c r="B776" i="8"/>
  <c r="C776" i="8"/>
  <c r="D776" i="8"/>
  <c r="E776" i="8"/>
  <c r="F776" i="8"/>
  <c r="G776" i="8"/>
  <c r="H776" i="8"/>
  <c r="I776" i="8"/>
  <c r="J776" i="8"/>
  <c r="K776" i="8"/>
  <c r="A776" i="8" s="1"/>
  <c r="B777" i="8"/>
  <c r="C777" i="8"/>
  <c r="D777" i="8"/>
  <c r="E777" i="8"/>
  <c r="F777" i="8"/>
  <c r="G777" i="8"/>
  <c r="H777" i="8"/>
  <c r="I777" i="8"/>
  <c r="J777" i="8"/>
  <c r="K777" i="8"/>
  <c r="A777" i="8" s="1"/>
  <c r="B778" i="8"/>
  <c r="C778" i="8"/>
  <c r="D778" i="8"/>
  <c r="E778" i="8"/>
  <c r="F778" i="8"/>
  <c r="G778" i="8"/>
  <c r="H778" i="8"/>
  <c r="I778" i="8"/>
  <c r="J778" i="8"/>
  <c r="K778" i="8"/>
  <c r="B779" i="8"/>
  <c r="C779" i="8"/>
  <c r="D779" i="8"/>
  <c r="A779" i="8" s="1"/>
  <c r="E779" i="8"/>
  <c r="F779" i="8"/>
  <c r="G779" i="8"/>
  <c r="H779" i="8"/>
  <c r="I779" i="8"/>
  <c r="J779" i="8"/>
  <c r="K779" i="8"/>
  <c r="B780" i="8"/>
  <c r="C780" i="8"/>
  <c r="D780" i="8"/>
  <c r="E780" i="8"/>
  <c r="F780" i="8"/>
  <c r="G780" i="8"/>
  <c r="H780" i="8"/>
  <c r="I780" i="8"/>
  <c r="J780" i="8"/>
  <c r="K780" i="8"/>
  <c r="A780" i="8" s="1"/>
  <c r="B781" i="8"/>
  <c r="C781" i="8"/>
  <c r="D781" i="8"/>
  <c r="E781" i="8"/>
  <c r="F781" i="8"/>
  <c r="G781" i="8"/>
  <c r="H781" i="8"/>
  <c r="I781" i="8"/>
  <c r="J781" i="8"/>
  <c r="K781" i="8"/>
  <c r="A781" i="8" s="1"/>
  <c r="B782" i="8"/>
  <c r="C782" i="8"/>
  <c r="D782" i="8"/>
  <c r="E782" i="8"/>
  <c r="F782" i="8"/>
  <c r="G782" i="8"/>
  <c r="H782" i="8"/>
  <c r="I782" i="8"/>
  <c r="J782" i="8"/>
  <c r="K782" i="8"/>
  <c r="A782" i="8" s="1"/>
  <c r="B783" i="8"/>
  <c r="C783" i="8"/>
  <c r="D783" i="8"/>
  <c r="E783" i="8"/>
  <c r="F783" i="8"/>
  <c r="G783" i="8"/>
  <c r="H783" i="8"/>
  <c r="I783" i="8"/>
  <c r="J783" i="8"/>
  <c r="K783" i="8"/>
  <c r="B784" i="8"/>
  <c r="C784" i="8"/>
  <c r="D784" i="8"/>
  <c r="E784" i="8"/>
  <c r="F784" i="8"/>
  <c r="G784" i="8"/>
  <c r="H784" i="8"/>
  <c r="I784" i="8"/>
  <c r="J784" i="8"/>
  <c r="K784" i="8"/>
  <c r="A784" i="8" s="1"/>
  <c r="B785" i="8"/>
  <c r="C785" i="8"/>
  <c r="D785" i="8"/>
  <c r="E785" i="8"/>
  <c r="F785" i="8"/>
  <c r="G785" i="8"/>
  <c r="H785" i="8"/>
  <c r="I785" i="8"/>
  <c r="J785" i="8"/>
  <c r="K785" i="8"/>
  <c r="A785" i="8" s="1"/>
  <c r="B786" i="8"/>
  <c r="C786" i="8"/>
  <c r="D786" i="8"/>
  <c r="E786" i="8"/>
  <c r="F786" i="8"/>
  <c r="G786" i="8"/>
  <c r="H786" i="8"/>
  <c r="I786" i="8"/>
  <c r="J786" i="8"/>
  <c r="K786" i="8"/>
  <c r="B787" i="8"/>
  <c r="C787" i="8"/>
  <c r="D787" i="8"/>
  <c r="E787" i="8"/>
  <c r="F787" i="8"/>
  <c r="G787" i="8"/>
  <c r="H787" i="8"/>
  <c r="I787" i="8"/>
  <c r="J787" i="8"/>
  <c r="K787" i="8"/>
  <c r="B788" i="8"/>
  <c r="C788" i="8"/>
  <c r="D788" i="8"/>
  <c r="E788" i="8"/>
  <c r="F788" i="8"/>
  <c r="G788" i="8"/>
  <c r="H788" i="8"/>
  <c r="I788" i="8"/>
  <c r="J788" i="8"/>
  <c r="K788" i="8"/>
  <c r="A788" i="8" s="1"/>
  <c r="B789" i="8"/>
  <c r="C789" i="8"/>
  <c r="D789" i="8"/>
  <c r="E789" i="8"/>
  <c r="F789" i="8"/>
  <c r="G789" i="8"/>
  <c r="H789" i="8"/>
  <c r="I789" i="8"/>
  <c r="J789" i="8"/>
  <c r="K789" i="8"/>
  <c r="A789" i="8" s="1"/>
  <c r="B790" i="8"/>
  <c r="C790" i="8"/>
  <c r="D790" i="8"/>
  <c r="E790" i="8"/>
  <c r="F790" i="8"/>
  <c r="G790" i="8"/>
  <c r="H790" i="8"/>
  <c r="I790" i="8"/>
  <c r="J790" i="8"/>
  <c r="K790" i="8"/>
  <c r="A790" i="8" s="1"/>
  <c r="B791" i="8"/>
  <c r="C791" i="8"/>
  <c r="D791" i="8"/>
  <c r="E791" i="8"/>
  <c r="F791" i="8"/>
  <c r="G791" i="8"/>
  <c r="H791" i="8"/>
  <c r="I791" i="8"/>
  <c r="J791" i="8"/>
  <c r="K791" i="8"/>
  <c r="B792" i="8"/>
  <c r="C792" i="8"/>
  <c r="D792" i="8"/>
  <c r="E792" i="8"/>
  <c r="F792" i="8"/>
  <c r="G792" i="8"/>
  <c r="H792" i="8"/>
  <c r="I792" i="8"/>
  <c r="J792" i="8"/>
  <c r="K792" i="8"/>
  <c r="A792" i="8" s="1"/>
  <c r="B793" i="8"/>
  <c r="C793" i="8"/>
  <c r="D793" i="8"/>
  <c r="E793" i="8"/>
  <c r="F793" i="8"/>
  <c r="G793" i="8"/>
  <c r="H793" i="8"/>
  <c r="I793" i="8"/>
  <c r="J793" i="8"/>
  <c r="K793" i="8"/>
  <c r="A793" i="8" s="1"/>
  <c r="B794" i="8"/>
  <c r="C794" i="8"/>
  <c r="D794" i="8"/>
  <c r="E794" i="8"/>
  <c r="F794" i="8"/>
  <c r="G794" i="8"/>
  <c r="H794" i="8"/>
  <c r="I794" i="8"/>
  <c r="J794" i="8"/>
  <c r="K794" i="8"/>
  <c r="B795" i="8"/>
  <c r="C795" i="8"/>
  <c r="D795" i="8"/>
  <c r="E795" i="8"/>
  <c r="F795" i="8"/>
  <c r="G795" i="8"/>
  <c r="H795" i="8"/>
  <c r="I795" i="8"/>
  <c r="J795" i="8"/>
  <c r="K795" i="8"/>
  <c r="B796" i="8"/>
  <c r="C796" i="8"/>
  <c r="D796" i="8"/>
  <c r="E796" i="8"/>
  <c r="F796" i="8"/>
  <c r="G796" i="8"/>
  <c r="H796" i="8"/>
  <c r="I796" i="8"/>
  <c r="J796" i="8"/>
  <c r="K796" i="8"/>
  <c r="A796" i="8" s="1"/>
  <c r="B797" i="8"/>
  <c r="C797" i="8"/>
  <c r="D797" i="8"/>
  <c r="E797" i="8"/>
  <c r="F797" i="8"/>
  <c r="G797" i="8"/>
  <c r="H797" i="8"/>
  <c r="I797" i="8"/>
  <c r="J797" i="8"/>
  <c r="K797" i="8"/>
  <c r="A797" i="8" s="1"/>
  <c r="B798" i="8"/>
  <c r="C798" i="8"/>
  <c r="D798" i="8"/>
  <c r="E798" i="8"/>
  <c r="F798" i="8"/>
  <c r="G798" i="8"/>
  <c r="H798" i="8"/>
  <c r="I798" i="8"/>
  <c r="J798" i="8"/>
  <c r="K798" i="8"/>
  <c r="B799" i="8"/>
  <c r="C799" i="8"/>
  <c r="D799" i="8"/>
  <c r="E799" i="8"/>
  <c r="F799" i="8"/>
  <c r="G799" i="8"/>
  <c r="H799" i="8"/>
  <c r="I799" i="8"/>
  <c r="J799" i="8"/>
  <c r="K799" i="8"/>
  <c r="B800" i="8"/>
  <c r="C800" i="8"/>
  <c r="D800" i="8"/>
  <c r="E800" i="8"/>
  <c r="F800" i="8"/>
  <c r="G800" i="8"/>
  <c r="H800" i="8"/>
  <c r="I800" i="8"/>
  <c r="J800" i="8"/>
  <c r="K800" i="8"/>
  <c r="A800" i="8" s="1"/>
  <c r="B801" i="8"/>
  <c r="C801" i="8"/>
  <c r="D801" i="8"/>
  <c r="E801" i="8"/>
  <c r="F801" i="8"/>
  <c r="G801" i="8"/>
  <c r="H801" i="8"/>
  <c r="I801" i="8"/>
  <c r="J801" i="8"/>
  <c r="K801" i="8"/>
  <c r="A801" i="8" s="1"/>
  <c r="B802" i="8"/>
  <c r="C802" i="8"/>
  <c r="D802" i="8"/>
  <c r="E802" i="8"/>
  <c r="F802" i="8"/>
  <c r="G802" i="8"/>
  <c r="H802" i="8"/>
  <c r="I802" i="8"/>
  <c r="J802" i="8"/>
  <c r="K802" i="8"/>
  <c r="B803" i="8"/>
  <c r="C803" i="8"/>
  <c r="D803" i="8"/>
  <c r="E803" i="8"/>
  <c r="F803" i="8"/>
  <c r="G803" i="8"/>
  <c r="H803" i="8"/>
  <c r="I803" i="8"/>
  <c r="J803" i="8"/>
  <c r="K803" i="8"/>
  <c r="B804" i="8"/>
  <c r="C804" i="8"/>
  <c r="D804" i="8"/>
  <c r="E804" i="8"/>
  <c r="F804" i="8"/>
  <c r="G804" i="8"/>
  <c r="H804" i="8"/>
  <c r="I804" i="8"/>
  <c r="J804" i="8"/>
  <c r="K804" i="8"/>
  <c r="A804" i="8" s="1"/>
  <c r="B805" i="8"/>
  <c r="C805" i="8"/>
  <c r="D805" i="8"/>
  <c r="E805" i="8"/>
  <c r="F805" i="8"/>
  <c r="G805" i="8"/>
  <c r="H805" i="8"/>
  <c r="I805" i="8"/>
  <c r="J805" i="8"/>
  <c r="K805" i="8"/>
  <c r="A805" i="8" s="1"/>
  <c r="B806" i="8"/>
  <c r="C806" i="8"/>
  <c r="D806" i="8"/>
  <c r="E806" i="8"/>
  <c r="F806" i="8"/>
  <c r="G806" i="8"/>
  <c r="H806" i="8"/>
  <c r="I806" i="8"/>
  <c r="J806" i="8"/>
  <c r="K806" i="8"/>
  <c r="A806" i="8" s="1"/>
  <c r="B807" i="8"/>
  <c r="C807" i="8"/>
  <c r="D807" i="8"/>
  <c r="E807" i="8"/>
  <c r="F807" i="8"/>
  <c r="G807" i="8"/>
  <c r="H807" i="8"/>
  <c r="I807" i="8"/>
  <c r="J807" i="8"/>
  <c r="K807" i="8"/>
  <c r="B808" i="8"/>
  <c r="C808" i="8"/>
  <c r="D808" i="8"/>
  <c r="E808" i="8"/>
  <c r="F808" i="8"/>
  <c r="G808" i="8"/>
  <c r="H808" i="8"/>
  <c r="I808" i="8"/>
  <c r="J808" i="8"/>
  <c r="K808" i="8"/>
  <c r="A808" i="8" s="1"/>
  <c r="B809" i="8"/>
  <c r="C809" i="8"/>
  <c r="D809" i="8"/>
  <c r="E809" i="8"/>
  <c r="F809" i="8"/>
  <c r="G809" i="8"/>
  <c r="H809" i="8"/>
  <c r="I809" i="8"/>
  <c r="J809" i="8"/>
  <c r="K809" i="8"/>
  <c r="A809" i="8" s="1"/>
  <c r="B810" i="8"/>
  <c r="C810" i="8"/>
  <c r="D810" i="8"/>
  <c r="E810" i="8"/>
  <c r="F810" i="8"/>
  <c r="G810" i="8"/>
  <c r="H810" i="8"/>
  <c r="I810" i="8"/>
  <c r="J810" i="8"/>
  <c r="K810" i="8"/>
  <c r="B811" i="8"/>
  <c r="C811" i="8"/>
  <c r="D811" i="8"/>
  <c r="E811" i="8"/>
  <c r="F811" i="8"/>
  <c r="G811" i="8"/>
  <c r="H811" i="8"/>
  <c r="I811" i="8"/>
  <c r="J811" i="8"/>
  <c r="K811" i="8"/>
  <c r="B812" i="8"/>
  <c r="C812" i="8"/>
  <c r="D812" i="8"/>
  <c r="E812" i="8"/>
  <c r="F812" i="8"/>
  <c r="G812" i="8"/>
  <c r="H812" i="8"/>
  <c r="I812" i="8"/>
  <c r="J812" i="8"/>
  <c r="K812" i="8"/>
  <c r="A812" i="8" s="1"/>
  <c r="B813" i="8"/>
  <c r="C813" i="8"/>
  <c r="D813" i="8"/>
  <c r="E813" i="8"/>
  <c r="F813" i="8"/>
  <c r="G813" i="8"/>
  <c r="H813" i="8"/>
  <c r="I813" i="8"/>
  <c r="J813" i="8"/>
  <c r="K813" i="8"/>
  <c r="A813" i="8" s="1"/>
  <c r="B814" i="8"/>
  <c r="C814" i="8"/>
  <c r="D814" i="8"/>
  <c r="E814" i="8"/>
  <c r="F814" i="8"/>
  <c r="G814" i="8"/>
  <c r="H814" i="8"/>
  <c r="I814" i="8"/>
  <c r="J814" i="8"/>
  <c r="K814" i="8"/>
  <c r="A814" i="8" s="1"/>
  <c r="B815" i="8"/>
  <c r="C815" i="8"/>
  <c r="D815" i="8"/>
  <c r="E815" i="8"/>
  <c r="F815" i="8"/>
  <c r="G815" i="8"/>
  <c r="H815" i="8"/>
  <c r="I815" i="8"/>
  <c r="J815" i="8"/>
  <c r="K815" i="8"/>
  <c r="B816" i="8"/>
  <c r="C816" i="8"/>
  <c r="D816" i="8"/>
  <c r="E816" i="8"/>
  <c r="F816" i="8"/>
  <c r="G816" i="8"/>
  <c r="H816" i="8"/>
  <c r="I816" i="8"/>
  <c r="J816" i="8"/>
  <c r="K816" i="8"/>
  <c r="A816" i="8" s="1"/>
  <c r="B817" i="8"/>
  <c r="C817" i="8"/>
  <c r="D817" i="8"/>
  <c r="E817" i="8"/>
  <c r="F817" i="8"/>
  <c r="G817" i="8"/>
  <c r="H817" i="8"/>
  <c r="I817" i="8"/>
  <c r="J817" i="8"/>
  <c r="K817" i="8"/>
  <c r="A817" i="8" s="1"/>
  <c r="B818" i="8"/>
  <c r="C818" i="8"/>
  <c r="D818" i="8"/>
  <c r="E818" i="8"/>
  <c r="F818" i="8"/>
  <c r="G818" i="8"/>
  <c r="H818" i="8"/>
  <c r="I818" i="8"/>
  <c r="J818" i="8"/>
  <c r="K818" i="8"/>
  <c r="B819" i="8"/>
  <c r="C819" i="8"/>
  <c r="D819" i="8"/>
  <c r="A819" i="8" s="1"/>
  <c r="E819" i="8"/>
  <c r="F819" i="8"/>
  <c r="G819" i="8"/>
  <c r="H819" i="8"/>
  <c r="I819" i="8"/>
  <c r="J819" i="8"/>
  <c r="K819" i="8"/>
  <c r="B820" i="8"/>
  <c r="C820" i="8"/>
  <c r="D820" i="8"/>
  <c r="E820" i="8"/>
  <c r="F820" i="8"/>
  <c r="G820" i="8"/>
  <c r="H820" i="8"/>
  <c r="I820" i="8"/>
  <c r="J820" i="8"/>
  <c r="K820" i="8"/>
  <c r="A820" i="8" s="1"/>
  <c r="B821" i="8"/>
  <c r="C821" i="8"/>
  <c r="D821" i="8"/>
  <c r="E821" i="8"/>
  <c r="F821" i="8"/>
  <c r="G821" i="8"/>
  <c r="H821" i="8"/>
  <c r="I821" i="8"/>
  <c r="J821" i="8"/>
  <c r="K821" i="8"/>
  <c r="A821" i="8" s="1"/>
  <c r="B822" i="8"/>
  <c r="C822" i="8"/>
  <c r="D822" i="8"/>
  <c r="E822" i="8"/>
  <c r="F822" i="8"/>
  <c r="G822" i="8"/>
  <c r="H822" i="8"/>
  <c r="I822" i="8"/>
  <c r="J822" i="8"/>
  <c r="K822" i="8"/>
  <c r="B823" i="8"/>
  <c r="C823" i="8"/>
  <c r="D823" i="8"/>
  <c r="E823" i="8"/>
  <c r="F823" i="8"/>
  <c r="G823" i="8"/>
  <c r="H823" i="8"/>
  <c r="I823" i="8"/>
  <c r="J823" i="8"/>
  <c r="K823" i="8"/>
  <c r="B824" i="8"/>
  <c r="C824" i="8"/>
  <c r="D824" i="8"/>
  <c r="E824" i="8"/>
  <c r="F824" i="8"/>
  <c r="G824" i="8"/>
  <c r="H824" i="8"/>
  <c r="I824" i="8"/>
  <c r="J824" i="8"/>
  <c r="K824" i="8"/>
  <c r="A824" i="8" s="1"/>
  <c r="B825" i="8"/>
  <c r="C825" i="8"/>
  <c r="D825" i="8"/>
  <c r="E825" i="8"/>
  <c r="F825" i="8"/>
  <c r="G825" i="8"/>
  <c r="H825" i="8"/>
  <c r="I825" i="8"/>
  <c r="J825" i="8"/>
  <c r="K825" i="8"/>
  <c r="A825" i="8" s="1"/>
  <c r="B826" i="8"/>
  <c r="C826" i="8"/>
  <c r="D826" i="8"/>
  <c r="E826" i="8"/>
  <c r="F826" i="8"/>
  <c r="G826" i="8"/>
  <c r="H826" i="8"/>
  <c r="I826" i="8"/>
  <c r="J826" i="8"/>
  <c r="K826" i="8"/>
  <c r="B827" i="8"/>
  <c r="C827" i="8"/>
  <c r="D827" i="8"/>
  <c r="E827" i="8"/>
  <c r="F827" i="8"/>
  <c r="G827" i="8"/>
  <c r="H827" i="8"/>
  <c r="I827" i="8"/>
  <c r="J827" i="8"/>
  <c r="K827" i="8"/>
  <c r="B828" i="8"/>
  <c r="C828" i="8"/>
  <c r="D828" i="8"/>
  <c r="E828" i="8"/>
  <c r="F828" i="8"/>
  <c r="G828" i="8"/>
  <c r="H828" i="8"/>
  <c r="I828" i="8"/>
  <c r="J828" i="8"/>
  <c r="K828" i="8"/>
  <c r="A828" i="8" s="1"/>
  <c r="B829" i="8"/>
  <c r="C829" i="8"/>
  <c r="D829" i="8"/>
  <c r="E829" i="8"/>
  <c r="F829" i="8"/>
  <c r="G829" i="8"/>
  <c r="H829" i="8"/>
  <c r="I829" i="8"/>
  <c r="J829" i="8"/>
  <c r="K829" i="8"/>
  <c r="A829" i="8" s="1"/>
  <c r="B830" i="8"/>
  <c r="C830" i="8"/>
  <c r="D830" i="8"/>
  <c r="E830" i="8"/>
  <c r="F830" i="8"/>
  <c r="G830" i="8"/>
  <c r="H830" i="8"/>
  <c r="I830" i="8"/>
  <c r="J830" i="8"/>
  <c r="K830" i="8"/>
  <c r="A830" i="8" s="1"/>
  <c r="B831" i="8"/>
  <c r="C831" i="8"/>
  <c r="D831" i="8"/>
  <c r="E831" i="8"/>
  <c r="F831" i="8"/>
  <c r="G831" i="8"/>
  <c r="H831" i="8"/>
  <c r="I831" i="8"/>
  <c r="J831" i="8"/>
  <c r="K831" i="8"/>
  <c r="B832" i="8"/>
  <c r="C832" i="8"/>
  <c r="D832" i="8"/>
  <c r="E832" i="8"/>
  <c r="F832" i="8"/>
  <c r="G832" i="8"/>
  <c r="H832" i="8"/>
  <c r="I832" i="8"/>
  <c r="J832" i="8"/>
  <c r="K832" i="8"/>
  <c r="A832" i="8" s="1"/>
  <c r="B833" i="8"/>
  <c r="C833" i="8"/>
  <c r="D833" i="8"/>
  <c r="E833" i="8"/>
  <c r="F833" i="8"/>
  <c r="G833" i="8"/>
  <c r="H833" i="8"/>
  <c r="I833" i="8"/>
  <c r="J833" i="8"/>
  <c r="K833" i="8"/>
  <c r="A833" i="8" s="1"/>
  <c r="B834" i="8"/>
  <c r="C834" i="8"/>
  <c r="D834" i="8"/>
  <c r="E834" i="8"/>
  <c r="F834" i="8"/>
  <c r="G834" i="8"/>
  <c r="H834" i="8"/>
  <c r="I834" i="8"/>
  <c r="J834" i="8"/>
  <c r="K834" i="8"/>
  <c r="B835" i="8"/>
  <c r="C835" i="8"/>
  <c r="D835" i="8"/>
  <c r="E835" i="8"/>
  <c r="F835" i="8"/>
  <c r="G835" i="8"/>
  <c r="H835" i="8"/>
  <c r="I835" i="8"/>
  <c r="J835" i="8"/>
  <c r="K835" i="8"/>
  <c r="B836" i="8"/>
  <c r="C836" i="8"/>
  <c r="D836" i="8"/>
  <c r="E836" i="8"/>
  <c r="F836" i="8"/>
  <c r="G836" i="8"/>
  <c r="H836" i="8"/>
  <c r="I836" i="8"/>
  <c r="J836" i="8"/>
  <c r="K836" i="8"/>
  <c r="A836" i="8" s="1"/>
  <c r="B837" i="8"/>
  <c r="C837" i="8"/>
  <c r="D837" i="8"/>
  <c r="E837" i="8"/>
  <c r="F837" i="8"/>
  <c r="G837" i="8"/>
  <c r="H837" i="8"/>
  <c r="I837" i="8"/>
  <c r="J837" i="8"/>
  <c r="K837" i="8"/>
  <c r="A837" i="8" s="1"/>
  <c r="B838" i="8"/>
  <c r="C838" i="8"/>
  <c r="D838" i="8"/>
  <c r="E838" i="8"/>
  <c r="F838" i="8"/>
  <c r="G838" i="8"/>
  <c r="H838" i="8"/>
  <c r="I838" i="8"/>
  <c r="J838" i="8"/>
  <c r="K838" i="8"/>
  <c r="B839" i="8"/>
  <c r="C839" i="8"/>
  <c r="D839" i="8"/>
  <c r="A839" i="8" s="1"/>
  <c r="E839" i="8"/>
  <c r="F839" i="8"/>
  <c r="G839" i="8"/>
  <c r="H839" i="8"/>
  <c r="I839" i="8"/>
  <c r="J839" i="8"/>
  <c r="K839" i="8"/>
  <c r="B840" i="8"/>
  <c r="C840" i="8"/>
  <c r="D840" i="8"/>
  <c r="E840" i="8"/>
  <c r="F840" i="8"/>
  <c r="G840" i="8"/>
  <c r="H840" i="8"/>
  <c r="I840" i="8"/>
  <c r="J840" i="8"/>
  <c r="K840" i="8"/>
  <c r="A840" i="8" s="1"/>
  <c r="B841" i="8"/>
  <c r="C841" i="8"/>
  <c r="D841" i="8"/>
  <c r="E841" i="8"/>
  <c r="F841" i="8"/>
  <c r="G841" i="8"/>
  <c r="H841" i="8"/>
  <c r="I841" i="8"/>
  <c r="J841" i="8"/>
  <c r="K841" i="8"/>
  <c r="A841" i="8" s="1"/>
  <c r="B842" i="8"/>
  <c r="C842" i="8"/>
  <c r="D842" i="8"/>
  <c r="E842" i="8"/>
  <c r="F842" i="8"/>
  <c r="G842" i="8"/>
  <c r="H842" i="8"/>
  <c r="I842" i="8"/>
  <c r="J842" i="8"/>
  <c r="K842" i="8"/>
  <c r="B843" i="8"/>
  <c r="C843" i="8"/>
  <c r="D843" i="8"/>
  <c r="E843" i="8"/>
  <c r="F843" i="8"/>
  <c r="G843" i="8"/>
  <c r="H843" i="8"/>
  <c r="I843" i="8"/>
  <c r="J843" i="8"/>
  <c r="K843" i="8"/>
  <c r="B844" i="8"/>
  <c r="C844" i="8"/>
  <c r="D844" i="8"/>
  <c r="E844" i="8"/>
  <c r="F844" i="8"/>
  <c r="G844" i="8"/>
  <c r="H844" i="8"/>
  <c r="I844" i="8"/>
  <c r="J844" i="8"/>
  <c r="K844" i="8"/>
  <c r="A844" i="8" s="1"/>
  <c r="B845" i="8"/>
  <c r="C845" i="8"/>
  <c r="D845" i="8"/>
  <c r="E845" i="8"/>
  <c r="F845" i="8"/>
  <c r="G845" i="8"/>
  <c r="H845" i="8"/>
  <c r="I845" i="8"/>
  <c r="J845" i="8"/>
  <c r="K845" i="8"/>
  <c r="A845" i="8" s="1"/>
  <c r="B846" i="8"/>
  <c r="C846" i="8"/>
  <c r="D846" i="8"/>
  <c r="E846" i="8"/>
  <c r="F846" i="8"/>
  <c r="G846" i="8"/>
  <c r="H846" i="8"/>
  <c r="I846" i="8"/>
  <c r="J846" i="8"/>
  <c r="K846" i="8"/>
  <c r="A846" i="8" s="1"/>
  <c r="B847" i="8"/>
  <c r="C847" i="8"/>
  <c r="D847" i="8"/>
  <c r="E847" i="8"/>
  <c r="F847" i="8"/>
  <c r="G847" i="8"/>
  <c r="H847" i="8"/>
  <c r="I847" i="8"/>
  <c r="J847" i="8"/>
  <c r="K847" i="8"/>
  <c r="B848" i="8"/>
  <c r="C848" i="8"/>
  <c r="D848" i="8"/>
  <c r="E848" i="8"/>
  <c r="F848" i="8"/>
  <c r="G848" i="8"/>
  <c r="H848" i="8"/>
  <c r="I848" i="8"/>
  <c r="J848" i="8"/>
  <c r="K848" i="8"/>
  <c r="A848" i="8" s="1"/>
  <c r="B849" i="8"/>
  <c r="C849" i="8"/>
  <c r="D849" i="8"/>
  <c r="E849" i="8"/>
  <c r="F849" i="8"/>
  <c r="G849" i="8"/>
  <c r="H849" i="8"/>
  <c r="I849" i="8"/>
  <c r="J849" i="8"/>
  <c r="K849" i="8"/>
  <c r="A849" i="8" s="1"/>
  <c r="B850" i="8"/>
  <c r="C850" i="8"/>
  <c r="D850" i="8"/>
  <c r="E850" i="8"/>
  <c r="F850" i="8"/>
  <c r="G850" i="8"/>
  <c r="H850" i="8"/>
  <c r="I850" i="8"/>
  <c r="J850" i="8"/>
  <c r="K850" i="8"/>
  <c r="B851" i="8"/>
  <c r="C851" i="8"/>
  <c r="D851" i="8"/>
  <c r="E851" i="8"/>
  <c r="F851" i="8"/>
  <c r="G851" i="8"/>
  <c r="H851" i="8"/>
  <c r="I851" i="8"/>
  <c r="J851" i="8"/>
  <c r="K851" i="8"/>
  <c r="B852" i="8"/>
  <c r="C852" i="8"/>
  <c r="D852" i="8"/>
  <c r="E852" i="8"/>
  <c r="F852" i="8"/>
  <c r="G852" i="8"/>
  <c r="H852" i="8"/>
  <c r="I852" i="8"/>
  <c r="J852" i="8"/>
  <c r="K852" i="8"/>
  <c r="A852" i="8" s="1"/>
  <c r="B853" i="8"/>
  <c r="C853" i="8"/>
  <c r="D853" i="8"/>
  <c r="E853" i="8"/>
  <c r="F853" i="8"/>
  <c r="G853" i="8"/>
  <c r="H853" i="8"/>
  <c r="I853" i="8"/>
  <c r="J853" i="8"/>
  <c r="K853" i="8"/>
  <c r="A853" i="8" s="1"/>
  <c r="B854" i="8"/>
  <c r="C854" i="8"/>
  <c r="D854" i="8"/>
  <c r="E854" i="8"/>
  <c r="F854" i="8"/>
  <c r="G854" i="8"/>
  <c r="H854" i="8"/>
  <c r="I854" i="8"/>
  <c r="J854" i="8"/>
  <c r="K854" i="8"/>
  <c r="B855" i="8"/>
  <c r="C855" i="8"/>
  <c r="D855" i="8"/>
  <c r="A855" i="8" s="1"/>
  <c r="E855" i="8"/>
  <c r="F855" i="8"/>
  <c r="G855" i="8"/>
  <c r="H855" i="8"/>
  <c r="I855" i="8"/>
  <c r="J855" i="8"/>
  <c r="K855" i="8"/>
  <c r="B856" i="8"/>
  <c r="C856" i="8"/>
  <c r="D856" i="8"/>
  <c r="E856" i="8"/>
  <c r="F856" i="8"/>
  <c r="G856" i="8"/>
  <c r="H856" i="8"/>
  <c r="I856" i="8"/>
  <c r="J856" i="8"/>
  <c r="K856" i="8"/>
  <c r="A856" i="8" s="1"/>
  <c r="B857" i="8"/>
  <c r="C857" i="8"/>
  <c r="D857" i="8"/>
  <c r="E857" i="8"/>
  <c r="F857" i="8"/>
  <c r="G857" i="8"/>
  <c r="H857" i="8"/>
  <c r="I857" i="8"/>
  <c r="J857" i="8"/>
  <c r="K857" i="8"/>
  <c r="A857" i="8" s="1"/>
  <c r="B858" i="8"/>
  <c r="C858" i="8"/>
  <c r="D858" i="8"/>
  <c r="E858" i="8"/>
  <c r="F858" i="8"/>
  <c r="G858" i="8"/>
  <c r="H858" i="8"/>
  <c r="I858" i="8"/>
  <c r="J858" i="8"/>
  <c r="K858" i="8"/>
  <c r="B859" i="8"/>
  <c r="C859" i="8"/>
  <c r="D859" i="8"/>
  <c r="E859" i="8"/>
  <c r="F859" i="8"/>
  <c r="G859" i="8"/>
  <c r="H859" i="8"/>
  <c r="I859" i="8"/>
  <c r="J859" i="8"/>
  <c r="K859" i="8"/>
  <c r="B860" i="8"/>
  <c r="C860" i="8"/>
  <c r="D860" i="8"/>
  <c r="E860" i="8"/>
  <c r="F860" i="8"/>
  <c r="G860" i="8"/>
  <c r="H860" i="8"/>
  <c r="I860" i="8"/>
  <c r="J860" i="8"/>
  <c r="K860" i="8"/>
  <c r="A860" i="8" s="1"/>
  <c r="B861" i="8"/>
  <c r="C861" i="8"/>
  <c r="D861" i="8"/>
  <c r="E861" i="8"/>
  <c r="F861" i="8"/>
  <c r="G861" i="8"/>
  <c r="H861" i="8"/>
  <c r="I861" i="8"/>
  <c r="J861" i="8"/>
  <c r="K861" i="8"/>
  <c r="A861" i="8" s="1"/>
  <c r="B862" i="8"/>
  <c r="C862" i="8"/>
  <c r="D862" i="8"/>
  <c r="E862" i="8"/>
  <c r="F862" i="8"/>
  <c r="G862" i="8"/>
  <c r="H862" i="8"/>
  <c r="I862" i="8"/>
  <c r="J862" i="8"/>
  <c r="K862" i="8"/>
  <c r="A862" i="8" s="1"/>
  <c r="B863" i="8"/>
  <c r="C863" i="8"/>
  <c r="D863" i="8"/>
  <c r="E863" i="8"/>
  <c r="F863" i="8"/>
  <c r="G863" i="8"/>
  <c r="H863" i="8"/>
  <c r="I863" i="8"/>
  <c r="J863" i="8"/>
  <c r="K863" i="8"/>
  <c r="B864" i="8"/>
  <c r="C864" i="8"/>
  <c r="D864" i="8"/>
  <c r="E864" i="8"/>
  <c r="F864" i="8"/>
  <c r="G864" i="8"/>
  <c r="H864" i="8"/>
  <c r="I864" i="8"/>
  <c r="J864" i="8"/>
  <c r="K864" i="8"/>
  <c r="A864" i="8" s="1"/>
  <c r="B865" i="8"/>
  <c r="C865" i="8"/>
  <c r="D865" i="8"/>
  <c r="E865" i="8"/>
  <c r="F865" i="8"/>
  <c r="G865" i="8"/>
  <c r="H865" i="8"/>
  <c r="I865" i="8"/>
  <c r="J865" i="8"/>
  <c r="K865" i="8"/>
  <c r="A865" i="8" s="1"/>
  <c r="B866" i="8"/>
  <c r="C866" i="8"/>
  <c r="D866" i="8"/>
  <c r="E866" i="8"/>
  <c r="F866" i="8"/>
  <c r="G866" i="8"/>
  <c r="H866" i="8"/>
  <c r="I866" i="8"/>
  <c r="J866" i="8"/>
  <c r="K866" i="8"/>
  <c r="B867" i="8"/>
  <c r="C867" i="8"/>
  <c r="D867" i="8"/>
  <c r="E867" i="8"/>
  <c r="F867" i="8"/>
  <c r="G867" i="8"/>
  <c r="H867" i="8"/>
  <c r="I867" i="8"/>
  <c r="J867" i="8"/>
  <c r="K867" i="8"/>
  <c r="B868" i="8"/>
  <c r="C868" i="8"/>
  <c r="D868" i="8"/>
  <c r="E868" i="8"/>
  <c r="F868" i="8"/>
  <c r="G868" i="8"/>
  <c r="H868" i="8"/>
  <c r="I868" i="8"/>
  <c r="J868" i="8"/>
  <c r="K868" i="8"/>
  <c r="A868" i="8" s="1"/>
  <c r="B869" i="8"/>
  <c r="C869" i="8"/>
  <c r="D869" i="8"/>
  <c r="E869" i="8"/>
  <c r="F869" i="8"/>
  <c r="G869" i="8"/>
  <c r="H869" i="8"/>
  <c r="I869" i="8"/>
  <c r="J869" i="8"/>
  <c r="K869" i="8"/>
  <c r="A869" i="8" s="1"/>
  <c r="B870" i="8"/>
  <c r="C870" i="8"/>
  <c r="D870" i="8"/>
  <c r="E870" i="8"/>
  <c r="F870" i="8"/>
  <c r="G870" i="8"/>
  <c r="H870" i="8"/>
  <c r="I870" i="8"/>
  <c r="J870" i="8"/>
  <c r="K870" i="8"/>
  <c r="B871" i="8"/>
  <c r="C871" i="8"/>
  <c r="D871" i="8"/>
  <c r="E871" i="8"/>
  <c r="F871" i="8"/>
  <c r="G871" i="8"/>
  <c r="H871" i="8"/>
  <c r="I871" i="8"/>
  <c r="J871" i="8"/>
  <c r="K871" i="8"/>
  <c r="B872" i="8"/>
  <c r="C872" i="8"/>
  <c r="D872" i="8"/>
  <c r="E872" i="8"/>
  <c r="F872" i="8"/>
  <c r="G872" i="8"/>
  <c r="H872" i="8"/>
  <c r="I872" i="8"/>
  <c r="J872" i="8"/>
  <c r="K872" i="8"/>
  <c r="A872" i="8" s="1"/>
  <c r="B873" i="8"/>
  <c r="C873" i="8"/>
  <c r="D873" i="8"/>
  <c r="E873" i="8"/>
  <c r="F873" i="8"/>
  <c r="G873" i="8"/>
  <c r="H873" i="8"/>
  <c r="I873" i="8"/>
  <c r="J873" i="8"/>
  <c r="K873" i="8"/>
  <c r="A873" i="8" s="1"/>
  <c r="B874" i="8"/>
  <c r="C874" i="8"/>
  <c r="D874" i="8"/>
  <c r="E874" i="8"/>
  <c r="F874" i="8"/>
  <c r="G874" i="8"/>
  <c r="H874" i="8"/>
  <c r="I874" i="8"/>
  <c r="J874" i="8"/>
  <c r="K874" i="8"/>
  <c r="B875" i="8"/>
  <c r="C875" i="8"/>
  <c r="D875" i="8"/>
  <c r="E875" i="8"/>
  <c r="F875" i="8"/>
  <c r="G875" i="8"/>
  <c r="H875" i="8"/>
  <c r="I875" i="8"/>
  <c r="J875" i="8"/>
  <c r="K875" i="8"/>
  <c r="B876" i="8"/>
  <c r="C876" i="8"/>
  <c r="D876" i="8"/>
  <c r="E876" i="8"/>
  <c r="F876" i="8"/>
  <c r="G876" i="8"/>
  <c r="H876" i="8"/>
  <c r="I876" i="8"/>
  <c r="J876" i="8"/>
  <c r="K876" i="8"/>
  <c r="A876" i="8" s="1"/>
  <c r="B877" i="8"/>
  <c r="C877" i="8"/>
  <c r="D877" i="8"/>
  <c r="E877" i="8"/>
  <c r="F877" i="8"/>
  <c r="G877" i="8"/>
  <c r="H877" i="8"/>
  <c r="I877" i="8"/>
  <c r="J877" i="8"/>
  <c r="K877" i="8"/>
  <c r="A877" i="8" s="1"/>
  <c r="B878" i="8"/>
  <c r="C878" i="8"/>
  <c r="D878" i="8"/>
  <c r="E878" i="8"/>
  <c r="F878" i="8"/>
  <c r="G878" i="8"/>
  <c r="H878" i="8"/>
  <c r="I878" i="8"/>
  <c r="J878" i="8"/>
  <c r="K878" i="8"/>
  <c r="A878" i="8" s="1"/>
  <c r="B879" i="8"/>
  <c r="C879" i="8"/>
  <c r="D879" i="8"/>
  <c r="E879" i="8"/>
  <c r="F879" i="8"/>
  <c r="G879" i="8"/>
  <c r="H879" i="8"/>
  <c r="I879" i="8"/>
  <c r="J879" i="8"/>
  <c r="K879" i="8"/>
  <c r="B880" i="8"/>
  <c r="C880" i="8"/>
  <c r="D880" i="8"/>
  <c r="E880" i="8"/>
  <c r="F880" i="8"/>
  <c r="G880" i="8"/>
  <c r="H880" i="8"/>
  <c r="I880" i="8"/>
  <c r="J880" i="8"/>
  <c r="K880" i="8"/>
  <c r="A880" i="8" s="1"/>
  <c r="B881" i="8"/>
  <c r="C881" i="8"/>
  <c r="D881" i="8"/>
  <c r="E881" i="8"/>
  <c r="F881" i="8"/>
  <c r="G881" i="8"/>
  <c r="H881" i="8"/>
  <c r="I881" i="8"/>
  <c r="J881" i="8"/>
  <c r="K881" i="8"/>
  <c r="A881" i="8" s="1"/>
  <c r="B882" i="8"/>
  <c r="C882" i="8"/>
  <c r="D882" i="8"/>
  <c r="E882" i="8"/>
  <c r="F882" i="8"/>
  <c r="G882" i="8"/>
  <c r="H882" i="8"/>
  <c r="I882" i="8"/>
  <c r="J882" i="8"/>
  <c r="K882" i="8"/>
  <c r="B883" i="8"/>
  <c r="C883" i="8"/>
  <c r="D883" i="8"/>
  <c r="A883" i="8" s="1"/>
  <c r="E883" i="8"/>
  <c r="F883" i="8"/>
  <c r="G883" i="8"/>
  <c r="H883" i="8"/>
  <c r="I883" i="8"/>
  <c r="J883" i="8"/>
  <c r="K883" i="8"/>
  <c r="B884" i="8"/>
  <c r="C884" i="8"/>
  <c r="D884" i="8"/>
  <c r="E884" i="8"/>
  <c r="F884" i="8"/>
  <c r="G884" i="8"/>
  <c r="H884" i="8"/>
  <c r="I884" i="8"/>
  <c r="J884" i="8"/>
  <c r="K884" i="8"/>
  <c r="A884" i="8" s="1"/>
  <c r="B885" i="8"/>
  <c r="C885" i="8"/>
  <c r="D885" i="8"/>
  <c r="E885" i="8"/>
  <c r="F885" i="8"/>
  <c r="G885" i="8"/>
  <c r="H885" i="8"/>
  <c r="I885" i="8"/>
  <c r="J885" i="8"/>
  <c r="K885" i="8"/>
  <c r="A885" i="8" s="1"/>
  <c r="B886" i="8"/>
  <c r="C886" i="8"/>
  <c r="D886" i="8"/>
  <c r="E886" i="8"/>
  <c r="F886" i="8"/>
  <c r="G886" i="8"/>
  <c r="H886" i="8"/>
  <c r="I886" i="8"/>
  <c r="J886" i="8"/>
  <c r="K886" i="8"/>
  <c r="A886" i="8" s="1"/>
  <c r="B887" i="8"/>
  <c r="C887" i="8"/>
  <c r="D887" i="8"/>
  <c r="E887" i="8"/>
  <c r="F887" i="8"/>
  <c r="G887" i="8"/>
  <c r="H887" i="8"/>
  <c r="I887" i="8"/>
  <c r="J887" i="8"/>
  <c r="K887" i="8"/>
  <c r="B888" i="8"/>
  <c r="C888" i="8"/>
  <c r="D888" i="8"/>
  <c r="E888" i="8"/>
  <c r="F888" i="8"/>
  <c r="G888" i="8"/>
  <c r="H888" i="8"/>
  <c r="I888" i="8"/>
  <c r="J888" i="8"/>
  <c r="K888" i="8"/>
  <c r="A888" i="8" s="1"/>
  <c r="B889" i="8"/>
  <c r="C889" i="8"/>
  <c r="D889" i="8"/>
  <c r="E889" i="8"/>
  <c r="F889" i="8"/>
  <c r="G889" i="8"/>
  <c r="H889" i="8"/>
  <c r="I889" i="8"/>
  <c r="J889" i="8"/>
  <c r="K889" i="8"/>
  <c r="A889" i="8" s="1"/>
  <c r="B890" i="8"/>
  <c r="C890" i="8"/>
  <c r="D890" i="8"/>
  <c r="E890" i="8"/>
  <c r="F890" i="8"/>
  <c r="G890" i="8"/>
  <c r="H890" i="8"/>
  <c r="I890" i="8"/>
  <c r="J890" i="8"/>
  <c r="K890" i="8"/>
  <c r="B891" i="8"/>
  <c r="C891" i="8"/>
  <c r="D891" i="8"/>
  <c r="E891" i="8"/>
  <c r="F891" i="8"/>
  <c r="G891" i="8"/>
  <c r="H891" i="8"/>
  <c r="I891" i="8"/>
  <c r="J891" i="8"/>
  <c r="K891" i="8"/>
  <c r="B892" i="8"/>
  <c r="C892" i="8"/>
  <c r="D892" i="8"/>
  <c r="E892" i="8"/>
  <c r="F892" i="8"/>
  <c r="G892" i="8"/>
  <c r="H892" i="8"/>
  <c r="I892" i="8"/>
  <c r="J892" i="8"/>
  <c r="K892" i="8"/>
  <c r="A892" i="8" s="1"/>
  <c r="B893" i="8"/>
  <c r="C893" i="8"/>
  <c r="D893" i="8"/>
  <c r="E893" i="8"/>
  <c r="F893" i="8"/>
  <c r="G893" i="8"/>
  <c r="H893" i="8"/>
  <c r="I893" i="8"/>
  <c r="J893" i="8"/>
  <c r="K893" i="8"/>
  <c r="A893" i="8" s="1"/>
  <c r="B894" i="8"/>
  <c r="C894" i="8"/>
  <c r="D894" i="8"/>
  <c r="E894" i="8"/>
  <c r="F894" i="8"/>
  <c r="G894" i="8"/>
  <c r="H894" i="8"/>
  <c r="I894" i="8"/>
  <c r="J894" i="8"/>
  <c r="K894" i="8"/>
  <c r="A894" i="8" s="1"/>
  <c r="B895" i="8"/>
  <c r="C895" i="8"/>
  <c r="D895" i="8"/>
  <c r="A895" i="8" s="1"/>
  <c r="E895" i="8"/>
  <c r="F895" i="8"/>
  <c r="G895" i="8"/>
  <c r="H895" i="8"/>
  <c r="I895" i="8"/>
  <c r="J895" i="8"/>
  <c r="K895" i="8"/>
  <c r="B896" i="8"/>
  <c r="C896" i="8"/>
  <c r="D896" i="8"/>
  <c r="E896" i="8"/>
  <c r="F896" i="8"/>
  <c r="G896" i="8"/>
  <c r="H896" i="8"/>
  <c r="I896" i="8"/>
  <c r="J896" i="8"/>
  <c r="K896" i="8"/>
  <c r="A896" i="8" s="1"/>
  <c r="B897" i="8"/>
  <c r="C897" i="8"/>
  <c r="D897" i="8"/>
  <c r="E897" i="8"/>
  <c r="F897" i="8"/>
  <c r="G897" i="8"/>
  <c r="H897" i="8"/>
  <c r="I897" i="8"/>
  <c r="J897" i="8"/>
  <c r="K897" i="8"/>
  <c r="A897" i="8" s="1"/>
  <c r="B898" i="8"/>
  <c r="C898" i="8"/>
  <c r="D898" i="8"/>
  <c r="E898" i="8"/>
  <c r="F898" i="8"/>
  <c r="G898" i="8"/>
  <c r="H898" i="8"/>
  <c r="I898" i="8"/>
  <c r="J898" i="8"/>
  <c r="K898" i="8"/>
  <c r="B899" i="8"/>
  <c r="C899" i="8"/>
  <c r="D899" i="8"/>
  <c r="E899" i="8"/>
  <c r="F899" i="8"/>
  <c r="G899" i="8"/>
  <c r="H899" i="8"/>
  <c r="I899" i="8"/>
  <c r="J899" i="8"/>
  <c r="K899" i="8"/>
  <c r="B900" i="8"/>
  <c r="C900" i="8"/>
  <c r="D900" i="8"/>
  <c r="E900" i="8"/>
  <c r="F900" i="8"/>
  <c r="G900" i="8"/>
  <c r="H900" i="8"/>
  <c r="I900" i="8"/>
  <c r="J900" i="8"/>
  <c r="K900" i="8"/>
  <c r="A900" i="8" s="1"/>
  <c r="B901" i="8"/>
  <c r="C901" i="8"/>
  <c r="D901" i="8"/>
  <c r="E901" i="8"/>
  <c r="F901" i="8"/>
  <c r="G901" i="8"/>
  <c r="H901" i="8"/>
  <c r="I901" i="8"/>
  <c r="J901" i="8"/>
  <c r="K901" i="8"/>
  <c r="A901" i="8" s="1"/>
  <c r="B902" i="8"/>
  <c r="C902" i="8"/>
  <c r="D902" i="8"/>
  <c r="E902" i="8"/>
  <c r="F902" i="8"/>
  <c r="G902" i="8"/>
  <c r="H902" i="8"/>
  <c r="I902" i="8"/>
  <c r="J902" i="8"/>
  <c r="K902" i="8"/>
  <c r="A902" i="8" s="1"/>
  <c r="B903" i="8"/>
  <c r="C903" i="8"/>
  <c r="D903" i="8"/>
  <c r="E903" i="8"/>
  <c r="F903" i="8"/>
  <c r="G903" i="8"/>
  <c r="H903" i="8"/>
  <c r="I903" i="8"/>
  <c r="J903" i="8"/>
  <c r="K903" i="8"/>
  <c r="B904" i="8"/>
  <c r="C904" i="8"/>
  <c r="D904" i="8"/>
  <c r="E904" i="8"/>
  <c r="F904" i="8"/>
  <c r="G904" i="8"/>
  <c r="H904" i="8"/>
  <c r="I904" i="8"/>
  <c r="J904" i="8"/>
  <c r="K904" i="8"/>
  <c r="A904" i="8" s="1"/>
  <c r="B905" i="8"/>
  <c r="C905" i="8"/>
  <c r="D905" i="8"/>
  <c r="E905" i="8"/>
  <c r="F905" i="8"/>
  <c r="G905" i="8"/>
  <c r="H905" i="8"/>
  <c r="I905" i="8"/>
  <c r="J905" i="8"/>
  <c r="K905" i="8"/>
  <c r="A905" i="8" s="1"/>
  <c r="B906" i="8"/>
  <c r="C906" i="8"/>
  <c r="D906" i="8"/>
  <c r="E906" i="8"/>
  <c r="F906" i="8"/>
  <c r="G906" i="8"/>
  <c r="H906" i="8"/>
  <c r="I906" i="8"/>
  <c r="J906" i="8"/>
  <c r="K906" i="8"/>
  <c r="B907" i="8"/>
  <c r="C907" i="8"/>
  <c r="D907" i="8"/>
  <c r="A907" i="8" s="1"/>
  <c r="E907" i="8"/>
  <c r="F907" i="8"/>
  <c r="G907" i="8"/>
  <c r="H907" i="8"/>
  <c r="I907" i="8"/>
  <c r="J907" i="8"/>
  <c r="K907" i="8"/>
  <c r="B908" i="8"/>
  <c r="C908" i="8"/>
  <c r="D908" i="8"/>
  <c r="E908" i="8"/>
  <c r="F908" i="8"/>
  <c r="G908" i="8"/>
  <c r="H908" i="8"/>
  <c r="I908" i="8"/>
  <c r="J908" i="8"/>
  <c r="K908" i="8"/>
  <c r="A908" i="8" s="1"/>
  <c r="B909" i="8"/>
  <c r="C909" i="8"/>
  <c r="D909" i="8"/>
  <c r="E909" i="8"/>
  <c r="F909" i="8"/>
  <c r="G909" i="8"/>
  <c r="H909" i="8"/>
  <c r="I909" i="8"/>
  <c r="J909" i="8"/>
  <c r="K909" i="8"/>
  <c r="A909" i="8" s="1"/>
  <c r="B910" i="8"/>
  <c r="C910" i="8"/>
  <c r="D910" i="8"/>
  <c r="E910" i="8"/>
  <c r="F910" i="8"/>
  <c r="G910" i="8"/>
  <c r="H910" i="8"/>
  <c r="I910" i="8"/>
  <c r="J910" i="8"/>
  <c r="K910" i="8"/>
  <c r="A910" i="8" s="1"/>
  <c r="B911" i="8"/>
  <c r="C911" i="8"/>
  <c r="D911" i="8"/>
  <c r="E911" i="8"/>
  <c r="F911" i="8"/>
  <c r="G911" i="8"/>
  <c r="H911" i="8"/>
  <c r="I911" i="8"/>
  <c r="J911" i="8"/>
  <c r="K911" i="8"/>
  <c r="B912" i="8"/>
  <c r="C912" i="8"/>
  <c r="D912" i="8"/>
  <c r="E912" i="8"/>
  <c r="F912" i="8"/>
  <c r="G912" i="8"/>
  <c r="H912" i="8"/>
  <c r="I912" i="8"/>
  <c r="J912" i="8"/>
  <c r="K912" i="8"/>
  <c r="A912" i="8" s="1"/>
  <c r="B913" i="8"/>
  <c r="C913" i="8"/>
  <c r="D913" i="8"/>
  <c r="E913" i="8"/>
  <c r="F913" i="8"/>
  <c r="G913" i="8"/>
  <c r="H913" i="8"/>
  <c r="I913" i="8"/>
  <c r="J913" i="8"/>
  <c r="K913" i="8"/>
  <c r="A913" i="8" s="1"/>
  <c r="B914" i="8"/>
  <c r="C914" i="8"/>
  <c r="D914" i="8"/>
  <c r="E914" i="8"/>
  <c r="F914" i="8"/>
  <c r="G914" i="8"/>
  <c r="H914" i="8"/>
  <c r="I914" i="8"/>
  <c r="J914" i="8"/>
  <c r="K914" i="8"/>
  <c r="A914" i="8" s="1"/>
  <c r="B915" i="8"/>
  <c r="C915" i="8"/>
  <c r="D915" i="8"/>
  <c r="E915" i="8"/>
  <c r="F915" i="8"/>
  <c r="G915" i="8"/>
  <c r="H915" i="8"/>
  <c r="I915" i="8"/>
  <c r="J915" i="8"/>
  <c r="K915" i="8"/>
  <c r="B916" i="8"/>
  <c r="C916" i="8"/>
  <c r="D916" i="8"/>
  <c r="E916" i="8"/>
  <c r="F916" i="8"/>
  <c r="G916" i="8"/>
  <c r="H916" i="8"/>
  <c r="I916" i="8"/>
  <c r="J916" i="8"/>
  <c r="K916" i="8"/>
  <c r="B917" i="8"/>
  <c r="C917" i="8"/>
  <c r="D917" i="8"/>
  <c r="E917" i="8"/>
  <c r="F917" i="8"/>
  <c r="G917" i="8"/>
  <c r="H917" i="8"/>
  <c r="I917" i="8"/>
  <c r="J917" i="8"/>
  <c r="K917" i="8"/>
  <c r="A917" i="8" s="1"/>
  <c r="B918" i="8"/>
  <c r="C918" i="8"/>
  <c r="D918" i="8"/>
  <c r="E918" i="8"/>
  <c r="F918" i="8"/>
  <c r="G918" i="8"/>
  <c r="H918" i="8"/>
  <c r="I918" i="8"/>
  <c r="J918" i="8"/>
  <c r="K918" i="8"/>
  <c r="A918" i="8" s="1"/>
  <c r="B919" i="8"/>
  <c r="C919" i="8"/>
  <c r="D919" i="8"/>
  <c r="E919" i="8"/>
  <c r="F919" i="8"/>
  <c r="G919" i="8"/>
  <c r="H919" i="8"/>
  <c r="I919" i="8"/>
  <c r="J919" i="8"/>
  <c r="K919" i="8"/>
  <c r="B920" i="8"/>
  <c r="C920" i="8"/>
  <c r="D920" i="8"/>
  <c r="E920" i="8"/>
  <c r="F920" i="8"/>
  <c r="G920" i="8"/>
  <c r="H920" i="8"/>
  <c r="I920" i="8"/>
  <c r="J920" i="8"/>
  <c r="K920" i="8"/>
  <c r="A920" i="8" s="1"/>
  <c r="B921" i="8"/>
  <c r="C921" i="8"/>
  <c r="D921" i="8"/>
  <c r="E921" i="8"/>
  <c r="F921" i="8"/>
  <c r="G921" i="8"/>
  <c r="H921" i="8"/>
  <c r="I921" i="8"/>
  <c r="J921" i="8"/>
  <c r="K921" i="8"/>
  <c r="A921" i="8" s="1"/>
  <c r="B922" i="8"/>
  <c r="C922" i="8"/>
  <c r="D922" i="8"/>
  <c r="E922" i="8"/>
  <c r="F922" i="8"/>
  <c r="G922" i="8"/>
  <c r="H922" i="8"/>
  <c r="I922" i="8"/>
  <c r="J922" i="8"/>
  <c r="K922" i="8"/>
  <c r="A922" i="8" s="1"/>
  <c r="B923" i="8"/>
  <c r="C923" i="8"/>
  <c r="D923" i="8"/>
  <c r="A923" i="8" s="1"/>
  <c r="E923" i="8"/>
  <c r="F923" i="8"/>
  <c r="G923" i="8"/>
  <c r="H923" i="8"/>
  <c r="I923" i="8"/>
  <c r="J923" i="8"/>
  <c r="K923" i="8"/>
  <c r="B924" i="8"/>
  <c r="C924" i="8"/>
  <c r="D924" i="8"/>
  <c r="E924" i="8"/>
  <c r="F924" i="8"/>
  <c r="G924" i="8"/>
  <c r="H924" i="8"/>
  <c r="I924" i="8"/>
  <c r="J924" i="8"/>
  <c r="K924" i="8"/>
  <c r="A924" i="8" s="1"/>
  <c r="B925" i="8"/>
  <c r="C925" i="8"/>
  <c r="D925" i="8"/>
  <c r="E925" i="8"/>
  <c r="F925" i="8"/>
  <c r="G925" i="8"/>
  <c r="H925" i="8"/>
  <c r="I925" i="8"/>
  <c r="J925" i="8"/>
  <c r="K925" i="8"/>
  <c r="A925" i="8" s="1"/>
  <c r="B926" i="8"/>
  <c r="C926" i="8"/>
  <c r="D926" i="8"/>
  <c r="E926" i="8"/>
  <c r="F926" i="8"/>
  <c r="G926" i="8"/>
  <c r="H926" i="8"/>
  <c r="I926" i="8"/>
  <c r="J926" i="8"/>
  <c r="K926" i="8"/>
  <c r="A926" i="8" s="1"/>
  <c r="B927" i="8"/>
  <c r="C927" i="8"/>
  <c r="D927" i="8"/>
  <c r="E927" i="8"/>
  <c r="F927" i="8"/>
  <c r="G927" i="8"/>
  <c r="H927" i="8"/>
  <c r="I927" i="8"/>
  <c r="J927" i="8"/>
  <c r="K927" i="8"/>
  <c r="B928" i="8"/>
  <c r="C928" i="8"/>
  <c r="D928" i="8"/>
  <c r="E928" i="8"/>
  <c r="F928" i="8"/>
  <c r="G928" i="8"/>
  <c r="H928" i="8"/>
  <c r="I928" i="8"/>
  <c r="J928" i="8"/>
  <c r="K928" i="8"/>
  <c r="A928" i="8" s="1"/>
  <c r="B929" i="8"/>
  <c r="C929" i="8"/>
  <c r="D929" i="8"/>
  <c r="E929" i="8"/>
  <c r="F929" i="8"/>
  <c r="G929" i="8"/>
  <c r="H929" i="8"/>
  <c r="I929" i="8"/>
  <c r="J929" i="8"/>
  <c r="K929" i="8"/>
  <c r="A929" i="8" s="1"/>
  <c r="B930" i="8"/>
  <c r="C930" i="8"/>
  <c r="D930" i="8"/>
  <c r="E930" i="8"/>
  <c r="F930" i="8"/>
  <c r="G930" i="8"/>
  <c r="H930" i="8"/>
  <c r="I930" i="8"/>
  <c r="J930" i="8"/>
  <c r="K930" i="8"/>
  <c r="A930" i="8" s="1"/>
  <c r="B931" i="8"/>
  <c r="C931" i="8"/>
  <c r="D931" i="8"/>
  <c r="A931" i="8" s="1"/>
  <c r="E931" i="8"/>
  <c r="F931" i="8"/>
  <c r="G931" i="8"/>
  <c r="H931" i="8"/>
  <c r="I931" i="8"/>
  <c r="J931" i="8"/>
  <c r="K931" i="8"/>
  <c r="B932" i="8"/>
  <c r="C932" i="8"/>
  <c r="D932" i="8"/>
  <c r="E932" i="8"/>
  <c r="F932" i="8"/>
  <c r="G932" i="8"/>
  <c r="H932" i="8"/>
  <c r="I932" i="8"/>
  <c r="J932" i="8"/>
  <c r="K932" i="8"/>
  <c r="A932" i="8" s="1"/>
  <c r="B933" i="8"/>
  <c r="C933" i="8"/>
  <c r="D933" i="8"/>
  <c r="E933" i="8"/>
  <c r="F933" i="8"/>
  <c r="G933" i="8"/>
  <c r="H933" i="8"/>
  <c r="I933" i="8"/>
  <c r="J933" i="8"/>
  <c r="K933" i="8"/>
  <c r="A933" i="8" s="1"/>
  <c r="B934" i="8"/>
  <c r="C934" i="8"/>
  <c r="D934" i="8"/>
  <c r="E934" i="8"/>
  <c r="F934" i="8"/>
  <c r="G934" i="8"/>
  <c r="H934" i="8"/>
  <c r="I934" i="8"/>
  <c r="J934" i="8"/>
  <c r="K934" i="8"/>
  <c r="A934" i="8" s="1"/>
  <c r="B935" i="8"/>
  <c r="C935" i="8"/>
  <c r="D935" i="8"/>
  <c r="E935" i="8"/>
  <c r="F935" i="8"/>
  <c r="G935" i="8"/>
  <c r="H935" i="8"/>
  <c r="I935" i="8"/>
  <c r="J935" i="8"/>
  <c r="K935" i="8"/>
  <c r="B936" i="8"/>
  <c r="C936" i="8"/>
  <c r="D936" i="8"/>
  <c r="E936" i="8"/>
  <c r="F936" i="8"/>
  <c r="G936" i="8"/>
  <c r="H936" i="8"/>
  <c r="I936" i="8"/>
  <c r="J936" i="8"/>
  <c r="K936" i="8"/>
  <c r="A936" i="8" s="1"/>
  <c r="B937" i="8"/>
  <c r="C937" i="8"/>
  <c r="D937" i="8"/>
  <c r="E937" i="8"/>
  <c r="F937" i="8"/>
  <c r="G937" i="8"/>
  <c r="H937" i="8"/>
  <c r="I937" i="8"/>
  <c r="J937" i="8"/>
  <c r="K937" i="8"/>
  <c r="A937" i="8" s="1"/>
  <c r="B938" i="8"/>
  <c r="C938" i="8"/>
  <c r="D938" i="8"/>
  <c r="E938" i="8"/>
  <c r="F938" i="8"/>
  <c r="G938" i="8"/>
  <c r="H938" i="8"/>
  <c r="I938" i="8"/>
  <c r="J938" i="8"/>
  <c r="K938" i="8"/>
  <c r="A938" i="8" s="1"/>
  <c r="B939" i="8"/>
  <c r="C939" i="8"/>
  <c r="D939" i="8"/>
  <c r="A939" i="8" s="1"/>
  <c r="E939" i="8"/>
  <c r="F939" i="8"/>
  <c r="G939" i="8"/>
  <c r="H939" i="8"/>
  <c r="I939" i="8"/>
  <c r="J939" i="8"/>
  <c r="K939" i="8"/>
  <c r="B940" i="8"/>
  <c r="C940" i="8"/>
  <c r="D940" i="8"/>
  <c r="E940" i="8"/>
  <c r="F940" i="8"/>
  <c r="G940" i="8"/>
  <c r="H940" i="8"/>
  <c r="I940" i="8"/>
  <c r="J940" i="8"/>
  <c r="K940" i="8"/>
  <c r="A940" i="8" s="1"/>
  <c r="B941" i="8"/>
  <c r="C941" i="8"/>
  <c r="D941" i="8"/>
  <c r="E941" i="8"/>
  <c r="F941" i="8"/>
  <c r="G941" i="8"/>
  <c r="H941" i="8"/>
  <c r="I941" i="8"/>
  <c r="J941" i="8"/>
  <c r="K941" i="8"/>
  <c r="A941" i="8" s="1"/>
  <c r="B942" i="8"/>
  <c r="C942" i="8"/>
  <c r="D942" i="8"/>
  <c r="E942" i="8"/>
  <c r="F942" i="8"/>
  <c r="G942" i="8"/>
  <c r="H942" i="8"/>
  <c r="I942" i="8"/>
  <c r="J942" i="8"/>
  <c r="K942" i="8"/>
  <c r="A942" i="8" s="1"/>
  <c r="B943" i="8"/>
  <c r="C943" i="8"/>
  <c r="D943" i="8"/>
  <c r="E943" i="8"/>
  <c r="F943" i="8"/>
  <c r="G943" i="8"/>
  <c r="H943" i="8"/>
  <c r="I943" i="8"/>
  <c r="J943" i="8"/>
  <c r="K943" i="8"/>
  <c r="B944" i="8"/>
  <c r="C944" i="8"/>
  <c r="D944" i="8"/>
  <c r="E944" i="8"/>
  <c r="F944" i="8"/>
  <c r="G944" i="8"/>
  <c r="H944" i="8"/>
  <c r="I944" i="8"/>
  <c r="J944" i="8"/>
  <c r="K944" i="8"/>
  <c r="A944" i="8" s="1"/>
  <c r="B945" i="8"/>
  <c r="C945" i="8"/>
  <c r="D945" i="8"/>
  <c r="E945" i="8"/>
  <c r="F945" i="8"/>
  <c r="G945" i="8"/>
  <c r="H945" i="8"/>
  <c r="I945" i="8"/>
  <c r="J945" i="8"/>
  <c r="K945" i="8"/>
  <c r="A945" i="8" s="1"/>
  <c r="B946" i="8"/>
  <c r="C946" i="8"/>
  <c r="D946" i="8"/>
  <c r="E946" i="8"/>
  <c r="F946" i="8"/>
  <c r="G946" i="8"/>
  <c r="H946" i="8"/>
  <c r="I946" i="8"/>
  <c r="J946" i="8"/>
  <c r="K946" i="8"/>
  <c r="A946" i="8" s="1"/>
  <c r="B947" i="8"/>
  <c r="C947" i="8"/>
  <c r="D947" i="8"/>
  <c r="E947" i="8"/>
  <c r="F947" i="8"/>
  <c r="G947" i="8"/>
  <c r="H947" i="8"/>
  <c r="I947" i="8"/>
  <c r="J947" i="8"/>
  <c r="K947" i="8"/>
  <c r="B948" i="8"/>
  <c r="C948" i="8"/>
  <c r="D948" i="8"/>
  <c r="E948" i="8"/>
  <c r="F948" i="8"/>
  <c r="G948" i="8"/>
  <c r="H948" i="8"/>
  <c r="I948" i="8"/>
  <c r="J948" i="8"/>
  <c r="K948" i="8"/>
  <c r="B949" i="8"/>
  <c r="C949" i="8"/>
  <c r="D949" i="8"/>
  <c r="E949" i="8"/>
  <c r="F949" i="8"/>
  <c r="G949" i="8"/>
  <c r="H949" i="8"/>
  <c r="I949" i="8"/>
  <c r="J949" i="8"/>
  <c r="K949" i="8"/>
  <c r="A949" i="8" s="1"/>
  <c r="B950" i="8"/>
  <c r="C950" i="8"/>
  <c r="D950" i="8"/>
  <c r="E950" i="8"/>
  <c r="F950" i="8"/>
  <c r="G950" i="8"/>
  <c r="H950" i="8"/>
  <c r="I950" i="8"/>
  <c r="J950" i="8"/>
  <c r="K950" i="8"/>
  <c r="A950" i="8" s="1"/>
  <c r="B951" i="8"/>
  <c r="C951" i="8"/>
  <c r="D951" i="8"/>
  <c r="E951" i="8"/>
  <c r="F951" i="8"/>
  <c r="G951" i="8"/>
  <c r="H951" i="8"/>
  <c r="I951" i="8"/>
  <c r="J951" i="8"/>
  <c r="K951" i="8"/>
  <c r="B952" i="8"/>
  <c r="C952" i="8"/>
  <c r="D952" i="8"/>
  <c r="E952" i="8"/>
  <c r="F952" i="8"/>
  <c r="G952" i="8"/>
  <c r="H952" i="8"/>
  <c r="I952" i="8"/>
  <c r="J952" i="8"/>
  <c r="K952" i="8"/>
  <c r="A952" i="8" s="1"/>
  <c r="B953" i="8"/>
  <c r="C953" i="8"/>
  <c r="D953" i="8"/>
  <c r="E953" i="8"/>
  <c r="F953" i="8"/>
  <c r="G953" i="8"/>
  <c r="H953" i="8"/>
  <c r="I953" i="8"/>
  <c r="J953" i="8"/>
  <c r="K953" i="8"/>
  <c r="A953" i="8" s="1"/>
  <c r="B954" i="8"/>
  <c r="C954" i="8"/>
  <c r="D954" i="8"/>
  <c r="E954" i="8"/>
  <c r="F954" i="8"/>
  <c r="G954" i="8"/>
  <c r="H954" i="8"/>
  <c r="I954" i="8"/>
  <c r="J954" i="8"/>
  <c r="K954" i="8"/>
  <c r="A954" i="8" s="1"/>
  <c r="B955" i="8"/>
  <c r="C955" i="8"/>
  <c r="D955" i="8"/>
  <c r="A955" i="8" s="1"/>
  <c r="E955" i="8"/>
  <c r="F955" i="8"/>
  <c r="G955" i="8"/>
  <c r="H955" i="8"/>
  <c r="I955" i="8"/>
  <c r="J955" i="8"/>
  <c r="K955" i="8"/>
  <c r="B956" i="8"/>
  <c r="C956" i="8"/>
  <c r="D956" i="8"/>
  <c r="E956" i="8"/>
  <c r="F956" i="8"/>
  <c r="G956" i="8"/>
  <c r="H956" i="8"/>
  <c r="I956" i="8"/>
  <c r="J956" i="8"/>
  <c r="K956" i="8"/>
  <c r="A956" i="8" s="1"/>
  <c r="B957" i="8"/>
  <c r="C957" i="8"/>
  <c r="D957" i="8"/>
  <c r="E957" i="8"/>
  <c r="F957" i="8"/>
  <c r="G957" i="8"/>
  <c r="H957" i="8"/>
  <c r="I957" i="8"/>
  <c r="J957" i="8"/>
  <c r="K957" i="8"/>
  <c r="A957" i="8" s="1"/>
  <c r="B958" i="8"/>
  <c r="C958" i="8"/>
  <c r="D958" i="8"/>
  <c r="E958" i="8"/>
  <c r="F958" i="8"/>
  <c r="G958" i="8"/>
  <c r="H958" i="8"/>
  <c r="I958" i="8"/>
  <c r="J958" i="8"/>
  <c r="K958" i="8"/>
  <c r="A958" i="8" s="1"/>
  <c r="B959" i="8"/>
  <c r="C959" i="8"/>
  <c r="D959" i="8"/>
  <c r="E959" i="8"/>
  <c r="F959" i="8"/>
  <c r="G959" i="8"/>
  <c r="H959" i="8"/>
  <c r="I959" i="8"/>
  <c r="J959" i="8"/>
  <c r="K959" i="8"/>
  <c r="B960" i="8"/>
  <c r="C960" i="8"/>
  <c r="D960" i="8"/>
  <c r="E960" i="8"/>
  <c r="F960" i="8"/>
  <c r="G960" i="8"/>
  <c r="H960" i="8"/>
  <c r="I960" i="8"/>
  <c r="J960" i="8"/>
  <c r="K960" i="8"/>
  <c r="A960" i="8" s="1"/>
  <c r="B961" i="8"/>
  <c r="C961" i="8"/>
  <c r="D961" i="8"/>
  <c r="E961" i="8"/>
  <c r="F961" i="8"/>
  <c r="G961" i="8"/>
  <c r="H961" i="8"/>
  <c r="I961" i="8"/>
  <c r="J961" i="8"/>
  <c r="K961" i="8"/>
  <c r="A961" i="8" s="1"/>
  <c r="B962" i="8"/>
  <c r="C962" i="8"/>
  <c r="D962" i="8"/>
  <c r="E962" i="8"/>
  <c r="F962" i="8"/>
  <c r="G962" i="8"/>
  <c r="H962" i="8"/>
  <c r="I962" i="8"/>
  <c r="J962" i="8"/>
  <c r="K962" i="8"/>
  <c r="A962" i="8" s="1"/>
  <c r="B963" i="8"/>
  <c r="C963" i="8"/>
  <c r="D963" i="8"/>
  <c r="A963" i="8" s="1"/>
  <c r="E963" i="8"/>
  <c r="F963" i="8"/>
  <c r="G963" i="8"/>
  <c r="H963" i="8"/>
  <c r="I963" i="8"/>
  <c r="J963" i="8"/>
  <c r="K963" i="8"/>
  <c r="B964" i="8"/>
  <c r="C964" i="8"/>
  <c r="D964" i="8"/>
  <c r="E964" i="8"/>
  <c r="F964" i="8"/>
  <c r="G964" i="8"/>
  <c r="H964" i="8"/>
  <c r="I964" i="8"/>
  <c r="J964" i="8"/>
  <c r="K964" i="8"/>
  <c r="A964" i="8" s="1"/>
  <c r="B965" i="8"/>
  <c r="C965" i="8"/>
  <c r="D965" i="8"/>
  <c r="E965" i="8"/>
  <c r="F965" i="8"/>
  <c r="G965" i="8"/>
  <c r="H965" i="8"/>
  <c r="I965" i="8"/>
  <c r="J965" i="8"/>
  <c r="K965" i="8"/>
  <c r="A965" i="8" s="1"/>
  <c r="B966" i="8"/>
  <c r="C966" i="8"/>
  <c r="D966" i="8"/>
  <c r="E966" i="8"/>
  <c r="F966" i="8"/>
  <c r="G966" i="8"/>
  <c r="H966" i="8"/>
  <c r="I966" i="8"/>
  <c r="J966" i="8"/>
  <c r="K966" i="8"/>
  <c r="A966" i="8" s="1"/>
  <c r="B967" i="8"/>
  <c r="C967" i="8"/>
  <c r="D967" i="8"/>
  <c r="E967" i="8"/>
  <c r="F967" i="8"/>
  <c r="G967" i="8"/>
  <c r="H967" i="8"/>
  <c r="I967" i="8"/>
  <c r="J967" i="8"/>
  <c r="K967" i="8"/>
  <c r="B968" i="8"/>
  <c r="C968" i="8"/>
  <c r="D968" i="8"/>
  <c r="E968" i="8"/>
  <c r="F968" i="8"/>
  <c r="G968" i="8"/>
  <c r="H968" i="8"/>
  <c r="I968" i="8"/>
  <c r="J968" i="8"/>
  <c r="K968" i="8"/>
  <c r="A968" i="8" s="1"/>
  <c r="B969" i="8"/>
  <c r="C969" i="8"/>
  <c r="D969" i="8"/>
  <c r="E969" i="8"/>
  <c r="F969" i="8"/>
  <c r="G969" i="8"/>
  <c r="H969" i="8"/>
  <c r="I969" i="8"/>
  <c r="J969" i="8"/>
  <c r="K969" i="8"/>
  <c r="A969" i="8" s="1"/>
  <c r="B970" i="8"/>
  <c r="C970" i="8"/>
  <c r="D970" i="8"/>
  <c r="E970" i="8"/>
  <c r="F970" i="8"/>
  <c r="G970" i="8"/>
  <c r="H970" i="8"/>
  <c r="I970" i="8"/>
  <c r="J970" i="8"/>
  <c r="K970" i="8"/>
  <c r="A970" i="8" s="1"/>
  <c r="B971" i="8"/>
  <c r="C971" i="8"/>
  <c r="D971" i="8"/>
  <c r="A971" i="8" s="1"/>
  <c r="E971" i="8"/>
  <c r="F971" i="8"/>
  <c r="G971" i="8"/>
  <c r="H971" i="8"/>
  <c r="I971" i="8"/>
  <c r="J971" i="8"/>
  <c r="K971" i="8"/>
  <c r="B972" i="8"/>
  <c r="C972" i="8"/>
  <c r="D972" i="8"/>
  <c r="E972" i="8"/>
  <c r="F972" i="8"/>
  <c r="G972" i="8"/>
  <c r="H972" i="8"/>
  <c r="I972" i="8"/>
  <c r="J972" i="8"/>
  <c r="K972" i="8"/>
  <c r="A972" i="8" s="1"/>
  <c r="B973" i="8"/>
  <c r="C973" i="8"/>
  <c r="D973" i="8"/>
  <c r="E973" i="8"/>
  <c r="F973" i="8"/>
  <c r="G973" i="8"/>
  <c r="H973" i="8"/>
  <c r="I973" i="8"/>
  <c r="J973" i="8"/>
  <c r="K973" i="8"/>
  <c r="A973" i="8" s="1"/>
  <c r="B974" i="8"/>
  <c r="C974" i="8"/>
  <c r="D974" i="8"/>
  <c r="E974" i="8"/>
  <c r="F974" i="8"/>
  <c r="G974" i="8"/>
  <c r="H974" i="8"/>
  <c r="I974" i="8"/>
  <c r="J974" i="8"/>
  <c r="K974" i="8"/>
  <c r="A974" i="8" s="1"/>
  <c r="B975" i="8"/>
  <c r="C975" i="8"/>
  <c r="D975" i="8"/>
  <c r="E975" i="8"/>
  <c r="F975" i="8"/>
  <c r="G975" i="8"/>
  <c r="H975" i="8"/>
  <c r="I975" i="8"/>
  <c r="J975" i="8"/>
  <c r="K975" i="8"/>
  <c r="B976" i="8"/>
  <c r="C976" i="8"/>
  <c r="D976" i="8"/>
  <c r="E976" i="8"/>
  <c r="F976" i="8"/>
  <c r="G976" i="8"/>
  <c r="H976" i="8"/>
  <c r="I976" i="8"/>
  <c r="J976" i="8"/>
  <c r="K976" i="8"/>
  <c r="A976" i="8" s="1"/>
  <c r="B977" i="8"/>
  <c r="C977" i="8"/>
  <c r="D977" i="8"/>
  <c r="E977" i="8"/>
  <c r="F977" i="8"/>
  <c r="G977" i="8"/>
  <c r="H977" i="8"/>
  <c r="I977" i="8"/>
  <c r="J977" i="8"/>
  <c r="K977" i="8"/>
  <c r="A977" i="8" s="1"/>
  <c r="B978" i="8"/>
  <c r="C978" i="8"/>
  <c r="D978" i="8"/>
  <c r="E978" i="8"/>
  <c r="F978" i="8"/>
  <c r="G978" i="8"/>
  <c r="H978" i="8"/>
  <c r="I978" i="8"/>
  <c r="J978" i="8"/>
  <c r="K978" i="8"/>
  <c r="A978" i="8" s="1"/>
  <c r="B979" i="8"/>
  <c r="C979" i="8"/>
  <c r="D979" i="8"/>
  <c r="E979" i="8"/>
  <c r="F979" i="8"/>
  <c r="G979" i="8"/>
  <c r="H979" i="8"/>
  <c r="I979" i="8"/>
  <c r="J979" i="8"/>
  <c r="K979" i="8"/>
  <c r="B980" i="8"/>
  <c r="C980" i="8"/>
  <c r="D980" i="8"/>
  <c r="E980" i="8"/>
  <c r="F980" i="8"/>
  <c r="G980" i="8"/>
  <c r="H980" i="8"/>
  <c r="I980" i="8"/>
  <c r="J980" i="8"/>
  <c r="K980" i="8"/>
  <c r="B981" i="8"/>
  <c r="C981" i="8"/>
  <c r="D981" i="8"/>
  <c r="E981" i="8"/>
  <c r="F981" i="8"/>
  <c r="G981" i="8"/>
  <c r="H981" i="8"/>
  <c r="I981" i="8"/>
  <c r="J981" i="8"/>
  <c r="K981" i="8"/>
  <c r="A981" i="8" s="1"/>
  <c r="B982" i="8"/>
  <c r="C982" i="8"/>
  <c r="D982" i="8"/>
  <c r="E982" i="8"/>
  <c r="F982" i="8"/>
  <c r="G982" i="8"/>
  <c r="H982" i="8"/>
  <c r="I982" i="8"/>
  <c r="J982" i="8"/>
  <c r="K982" i="8"/>
  <c r="A982" i="8" s="1"/>
  <c r="B983" i="8"/>
  <c r="C983" i="8"/>
  <c r="D983" i="8"/>
  <c r="E983" i="8"/>
  <c r="F983" i="8"/>
  <c r="G983" i="8"/>
  <c r="H983" i="8"/>
  <c r="I983" i="8"/>
  <c r="J983" i="8"/>
  <c r="K983" i="8"/>
  <c r="B984" i="8"/>
  <c r="C984" i="8"/>
  <c r="D984" i="8"/>
  <c r="E984" i="8"/>
  <c r="F984" i="8"/>
  <c r="G984" i="8"/>
  <c r="H984" i="8"/>
  <c r="I984" i="8"/>
  <c r="J984" i="8"/>
  <c r="K984" i="8"/>
  <c r="A984" i="8" s="1"/>
  <c r="B985" i="8"/>
  <c r="C985" i="8"/>
  <c r="D985" i="8"/>
  <c r="E985" i="8"/>
  <c r="F985" i="8"/>
  <c r="G985" i="8"/>
  <c r="H985" i="8"/>
  <c r="I985" i="8"/>
  <c r="J985" i="8"/>
  <c r="K985" i="8"/>
  <c r="A985" i="8" s="1"/>
  <c r="B986" i="8"/>
  <c r="C986" i="8"/>
  <c r="D986" i="8"/>
  <c r="E986" i="8"/>
  <c r="F986" i="8"/>
  <c r="G986" i="8"/>
  <c r="H986" i="8"/>
  <c r="I986" i="8"/>
  <c r="J986" i="8"/>
  <c r="K986" i="8"/>
  <c r="A986" i="8" s="1"/>
  <c r="B987" i="8"/>
  <c r="C987" i="8"/>
  <c r="D987" i="8"/>
  <c r="A987" i="8" s="1"/>
  <c r="E987" i="8"/>
  <c r="F987" i="8"/>
  <c r="G987" i="8"/>
  <c r="H987" i="8"/>
  <c r="I987" i="8"/>
  <c r="J987" i="8"/>
  <c r="K987" i="8"/>
  <c r="B988" i="8"/>
  <c r="C988" i="8"/>
  <c r="D988" i="8"/>
  <c r="E988" i="8"/>
  <c r="F988" i="8"/>
  <c r="G988" i="8"/>
  <c r="H988" i="8"/>
  <c r="I988" i="8"/>
  <c r="J988" i="8"/>
  <c r="K988" i="8"/>
  <c r="A988" i="8" s="1"/>
  <c r="B989" i="8"/>
  <c r="C989" i="8"/>
  <c r="D989" i="8"/>
  <c r="E989" i="8"/>
  <c r="F989" i="8"/>
  <c r="G989" i="8"/>
  <c r="H989" i="8"/>
  <c r="I989" i="8"/>
  <c r="J989" i="8"/>
  <c r="K989" i="8"/>
  <c r="A989" i="8" s="1"/>
  <c r="B990" i="8"/>
  <c r="C990" i="8"/>
  <c r="D990" i="8"/>
  <c r="E990" i="8"/>
  <c r="F990" i="8"/>
  <c r="G990" i="8"/>
  <c r="H990" i="8"/>
  <c r="I990" i="8"/>
  <c r="J990" i="8"/>
  <c r="K990" i="8"/>
  <c r="A990" i="8" s="1"/>
  <c r="B991" i="8"/>
  <c r="C991" i="8"/>
  <c r="D991" i="8"/>
  <c r="E991" i="8"/>
  <c r="F991" i="8"/>
  <c r="G991" i="8"/>
  <c r="H991" i="8"/>
  <c r="I991" i="8"/>
  <c r="J991" i="8"/>
  <c r="K991" i="8"/>
  <c r="B992" i="8"/>
  <c r="C992" i="8"/>
  <c r="D992" i="8"/>
  <c r="E992" i="8"/>
  <c r="F992" i="8"/>
  <c r="G992" i="8"/>
  <c r="H992" i="8"/>
  <c r="I992" i="8"/>
  <c r="J992" i="8"/>
  <c r="K992" i="8"/>
  <c r="A992" i="8" s="1"/>
  <c r="B993" i="8"/>
  <c r="C993" i="8"/>
  <c r="D993" i="8"/>
  <c r="E993" i="8"/>
  <c r="F993" i="8"/>
  <c r="G993" i="8"/>
  <c r="H993" i="8"/>
  <c r="I993" i="8"/>
  <c r="J993" i="8"/>
  <c r="K993" i="8"/>
  <c r="A993" i="8" s="1"/>
  <c r="B994" i="8"/>
  <c r="C994" i="8"/>
  <c r="D994" i="8"/>
  <c r="E994" i="8"/>
  <c r="F994" i="8"/>
  <c r="G994" i="8"/>
  <c r="H994" i="8"/>
  <c r="I994" i="8"/>
  <c r="J994" i="8"/>
  <c r="K994" i="8"/>
  <c r="A994" i="8" s="1"/>
  <c r="B995" i="8"/>
  <c r="C995" i="8"/>
  <c r="D995" i="8"/>
  <c r="A995" i="8" s="1"/>
  <c r="E995" i="8"/>
  <c r="F995" i="8"/>
  <c r="G995" i="8"/>
  <c r="H995" i="8"/>
  <c r="I995" i="8"/>
  <c r="J995" i="8"/>
  <c r="K995" i="8"/>
  <c r="B996" i="8"/>
  <c r="C996" i="8"/>
  <c r="D996" i="8"/>
  <c r="E996" i="8"/>
  <c r="F996" i="8"/>
  <c r="G996" i="8"/>
  <c r="H996" i="8"/>
  <c r="I996" i="8"/>
  <c r="J996" i="8"/>
  <c r="K996" i="8"/>
  <c r="A996" i="8" s="1"/>
  <c r="B997" i="8"/>
  <c r="C997" i="8"/>
  <c r="D997" i="8"/>
  <c r="E997" i="8"/>
  <c r="F997" i="8"/>
  <c r="G997" i="8"/>
  <c r="H997" i="8"/>
  <c r="I997" i="8"/>
  <c r="J997" i="8"/>
  <c r="K997" i="8"/>
  <c r="A997" i="8" s="1"/>
  <c r="B998" i="8"/>
  <c r="C998" i="8"/>
  <c r="D998" i="8"/>
  <c r="E998" i="8"/>
  <c r="F998" i="8"/>
  <c r="G998" i="8"/>
  <c r="H998" i="8"/>
  <c r="I998" i="8"/>
  <c r="J998" i="8"/>
  <c r="K998" i="8"/>
  <c r="A998" i="8" s="1"/>
  <c r="B999" i="8"/>
  <c r="C999" i="8"/>
  <c r="D999" i="8"/>
  <c r="E999" i="8"/>
  <c r="F999" i="8"/>
  <c r="G999" i="8"/>
  <c r="H999" i="8"/>
  <c r="I999" i="8"/>
  <c r="J999" i="8"/>
  <c r="K999" i="8"/>
  <c r="B1000" i="8"/>
  <c r="C1000" i="8"/>
  <c r="D1000" i="8"/>
  <c r="E1000" i="8"/>
  <c r="F1000" i="8"/>
  <c r="G1000" i="8"/>
  <c r="H1000" i="8"/>
  <c r="I1000" i="8"/>
  <c r="J1000" i="8"/>
  <c r="K1000" i="8"/>
  <c r="A1000" i="8" s="1"/>
  <c r="B2" i="8"/>
  <c r="C2" i="8"/>
  <c r="D2" i="8"/>
  <c r="T2" i="8" s="1"/>
  <c r="E2" i="8"/>
  <c r="S2" i="8" s="1"/>
  <c r="F2" i="8"/>
  <c r="G2" i="8"/>
  <c r="H2" i="8"/>
  <c r="I2" i="8"/>
  <c r="J2" i="8"/>
  <c r="K2" i="8"/>
  <c r="B3" i="8"/>
  <c r="C3" i="8"/>
  <c r="D3" i="8"/>
  <c r="T3" i="8" s="1"/>
  <c r="E3" i="8"/>
  <c r="S3" i="8" s="1"/>
  <c r="F3" i="8"/>
  <c r="G3" i="8"/>
  <c r="H3" i="8"/>
  <c r="I3" i="8"/>
  <c r="J3" i="8"/>
  <c r="K3" i="8"/>
  <c r="R3" i="8" s="1"/>
  <c r="B4" i="8"/>
  <c r="C4" i="8"/>
  <c r="D4" i="8"/>
  <c r="T4" i="8" s="1"/>
  <c r="E4" i="8"/>
  <c r="S4" i="8" s="1"/>
  <c r="F4" i="8"/>
  <c r="G4" i="8"/>
  <c r="H4" i="8"/>
  <c r="I4" i="8"/>
  <c r="J4" i="8"/>
  <c r="K4" i="8"/>
  <c r="R4" i="8" s="1"/>
  <c r="B5" i="8"/>
  <c r="C5" i="8"/>
  <c r="D5" i="8"/>
  <c r="T5" i="8" s="1"/>
  <c r="E5" i="8"/>
  <c r="S5" i="8" s="1"/>
  <c r="F5" i="8"/>
  <c r="G5" i="8"/>
  <c r="H5" i="8"/>
  <c r="I5" i="8"/>
  <c r="J5" i="8"/>
  <c r="K5" i="8"/>
  <c r="B6" i="8"/>
  <c r="C6" i="8"/>
  <c r="D6" i="8"/>
  <c r="T6" i="8" s="1"/>
  <c r="E6" i="8"/>
  <c r="S6" i="8" s="1"/>
  <c r="F6" i="8"/>
  <c r="G6" i="8"/>
  <c r="H6" i="8"/>
  <c r="I6" i="8"/>
  <c r="J6" i="8"/>
  <c r="K6" i="8"/>
  <c r="B7" i="8"/>
  <c r="C7" i="8"/>
  <c r="D7" i="8"/>
  <c r="T7" i="8" s="1"/>
  <c r="E7" i="8"/>
  <c r="S7" i="8" s="1"/>
  <c r="F7" i="8"/>
  <c r="G7" i="8"/>
  <c r="H7" i="8"/>
  <c r="I7" i="8"/>
  <c r="J7" i="8"/>
  <c r="K7" i="8"/>
  <c r="B8" i="8"/>
  <c r="C8" i="8"/>
  <c r="D8" i="8"/>
  <c r="T8" i="8" s="1"/>
  <c r="E8" i="8"/>
  <c r="S8" i="8" s="1"/>
  <c r="F8" i="8"/>
  <c r="G8" i="8"/>
  <c r="H8" i="8"/>
  <c r="I8" i="8"/>
  <c r="J8" i="8"/>
  <c r="K8" i="8"/>
  <c r="B9" i="8"/>
  <c r="C9" i="8"/>
  <c r="D9" i="8"/>
  <c r="T9" i="8" s="1"/>
  <c r="E9" i="8"/>
  <c r="S9" i="8" s="1"/>
  <c r="F9" i="8"/>
  <c r="G9" i="8"/>
  <c r="H9" i="8"/>
  <c r="I9" i="8"/>
  <c r="J9" i="8"/>
  <c r="K9" i="8"/>
  <c r="B10" i="8"/>
  <c r="C10" i="8"/>
  <c r="D10" i="8"/>
  <c r="T10" i="8" s="1"/>
  <c r="E10" i="8"/>
  <c r="S10" i="8" s="1"/>
  <c r="F10" i="8"/>
  <c r="G10" i="8"/>
  <c r="H10" i="8"/>
  <c r="I10" i="8"/>
  <c r="J10" i="8"/>
  <c r="K10" i="8"/>
  <c r="B11" i="8"/>
  <c r="C11" i="8"/>
  <c r="D11" i="8"/>
  <c r="T11" i="8" s="1"/>
  <c r="E11" i="8"/>
  <c r="S11" i="8" s="1"/>
  <c r="F11" i="8"/>
  <c r="G11" i="8"/>
  <c r="H11" i="8"/>
  <c r="I11" i="8"/>
  <c r="J11" i="8"/>
  <c r="K11" i="8"/>
  <c r="R11" i="8" s="1"/>
  <c r="B12" i="8"/>
  <c r="C12" i="8"/>
  <c r="D12" i="8"/>
  <c r="T12" i="8" s="1"/>
  <c r="E12" i="8"/>
  <c r="S12" i="8" s="1"/>
  <c r="F12" i="8"/>
  <c r="G12" i="8"/>
  <c r="H12" i="8"/>
  <c r="I12" i="8"/>
  <c r="J12" i="8"/>
  <c r="K12" i="8"/>
  <c r="B13" i="8"/>
  <c r="C13" i="8"/>
  <c r="D13" i="8"/>
  <c r="T13" i="8" s="1"/>
  <c r="E13" i="8"/>
  <c r="S13" i="8" s="1"/>
  <c r="F13" i="8"/>
  <c r="G13" i="8"/>
  <c r="H13" i="8"/>
  <c r="I13" i="8"/>
  <c r="J13" i="8"/>
  <c r="K13" i="8"/>
  <c r="B14" i="8"/>
  <c r="C14" i="8"/>
  <c r="D14" i="8"/>
  <c r="T14" i="8" s="1"/>
  <c r="E14" i="8"/>
  <c r="S14" i="8" s="1"/>
  <c r="F14" i="8"/>
  <c r="G14" i="8"/>
  <c r="H14" i="8"/>
  <c r="I14" i="8"/>
  <c r="J14" i="8"/>
  <c r="K14" i="8"/>
  <c r="B15" i="8"/>
  <c r="C15" i="8"/>
  <c r="D15" i="8"/>
  <c r="T15" i="8" s="1"/>
  <c r="E15" i="8"/>
  <c r="S15" i="8" s="1"/>
  <c r="F15" i="8"/>
  <c r="G15" i="8"/>
  <c r="H15" i="8"/>
  <c r="I15" i="8"/>
  <c r="J15" i="8"/>
  <c r="K15" i="8"/>
  <c r="B16" i="8"/>
  <c r="C16" i="8"/>
  <c r="D16" i="8"/>
  <c r="T16" i="8" s="1"/>
  <c r="E16" i="8"/>
  <c r="S16" i="8" s="1"/>
  <c r="F16" i="8"/>
  <c r="G16" i="8"/>
  <c r="H16" i="8"/>
  <c r="I16" i="8"/>
  <c r="J16" i="8"/>
  <c r="K16" i="8"/>
  <c r="B17" i="8"/>
  <c r="C17" i="8"/>
  <c r="D17" i="8"/>
  <c r="T17" i="8" s="1"/>
  <c r="E17" i="8"/>
  <c r="S17" i="8" s="1"/>
  <c r="F17" i="8"/>
  <c r="G17" i="8"/>
  <c r="H17" i="8"/>
  <c r="I17" i="8"/>
  <c r="J17" i="8"/>
  <c r="K17" i="8"/>
  <c r="B18" i="8"/>
  <c r="C18" i="8"/>
  <c r="D18" i="8"/>
  <c r="T18" i="8" s="1"/>
  <c r="E18" i="8"/>
  <c r="S18" i="8" s="1"/>
  <c r="F18" i="8"/>
  <c r="G18" i="8"/>
  <c r="H18" i="8"/>
  <c r="I18" i="8"/>
  <c r="J18" i="8"/>
  <c r="K18" i="8"/>
  <c r="B19" i="8"/>
  <c r="C19" i="8"/>
  <c r="D19" i="8"/>
  <c r="T19" i="8" s="1"/>
  <c r="E19" i="8"/>
  <c r="S19" i="8" s="1"/>
  <c r="F19" i="8"/>
  <c r="G19" i="8"/>
  <c r="H19" i="8"/>
  <c r="I19" i="8"/>
  <c r="J19" i="8"/>
  <c r="K19" i="8"/>
  <c r="R19" i="8" s="1"/>
  <c r="B20" i="8"/>
  <c r="C20" i="8"/>
  <c r="D20" i="8"/>
  <c r="T20" i="8" s="1"/>
  <c r="E20" i="8"/>
  <c r="S20" i="8" s="1"/>
  <c r="F20" i="8"/>
  <c r="G20" i="8"/>
  <c r="H20" i="8"/>
  <c r="I20" i="8"/>
  <c r="J20" i="8"/>
  <c r="K20" i="8"/>
  <c r="B21" i="8"/>
  <c r="C21" i="8"/>
  <c r="D21" i="8"/>
  <c r="T21" i="8" s="1"/>
  <c r="E21" i="8"/>
  <c r="S21" i="8" s="1"/>
  <c r="F21" i="8"/>
  <c r="G21" i="8"/>
  <c r="H21" i="8"/>
  <c r="I21" i="8"/>
  <c r="J21" i="8"/>
  <c r="K21" i="8"/>
  <c r="B22" i="8"/>
  <c r="C22" i="8"/>
  <c r="D22" i="8"/>
  <c r="T22" i="8" s="1"/>
  <c r="E22" i="8"/>
  <c r="S22" i="8" s="1"/>
  <c r="F22" i="8"/>
  <c r="G22" i="8"/>
  <c r="H22" i="8"/>
  <c r="I22" i="8"/>
  <c r="J22" i="8"/>
  <c r="K22" i="8"/>
  <c r="B23" i="8"/>
  <c r="C23" i="8"/>
  <c r="D23" i="8"/>
  <c r="T23" i="8" s="1"/>
  <c r="E23" i="8"/>
  <c r="S23" i="8" s="1"/>
  <c r="F23" i="8"/>
  <c r="G23" i="8"/>
  <c r="H23" i="8"/>
  <c r="I23" i="8"/>
  <c r="J23" i="8"/>
  <c r="K23" i="8"/>
  <c r="B24" i="8"/>
  <c r="C24" i="8"/>
  <c r="D24" i="8"/>
  <c r="T24" i="8" s="1"/>
  <c r="E24" i="8"/>
  <c r="S24" i="8" s="1"/>
  <c r="F24" i="8"/>
  <c r="G24" i="8"/>
  <c r="H24" i="8"/>
  <c r="I24" i="8"/>
  <c r="J24" i="8"/>
  <c r="K24" i="8"/>
  <c r="R24" i="8" s="1"/>
  <c r="B25" i="8"/>
  <c r="C25" i="8"/>
  <c r="D25" i="8"/>
  <c r="T25" i="8" s="1"/>
  <c r="E25" i="8"/>
  <c r="S25" i="8" s="1"/>
  <c r="F25" i="8"/>
  <c r="G25" i="8"/>
  <c r="H25" i="8"/>
  <c r="I25" i="8"/>
  <c r="J25" i="8"/>
  <c r="K25" i="8"/>
  <c r="B26" i="8"/>
  <c r="C26" i="8"/>
  <c r="D26" i="8"/>
  <c r="T26" i="8" s="1"/>
  <c r="E26" i="8"/>
  <c r="S26" i="8" s="1"/>
  <c r="F26" i="8"/>
  <c r="G26" i="8"/>
  <c r="H26" i="8"/>
  <c r="I26" i="8"/>
  <c r="J26" i="8"/>
  <c r="K26" i="8"/>
  <c r="B27" i="8"/>
  <c r="C27" i="8"/>
  <c r="D27" i="8"/>
  <c r="T27" i="8" s="1"/>
  <c r="E27" i="8"/>
  <c r="S27" i="8" s="1"/>
  <c r="F27" i="8"/>
  <c r="G27" i="8"/>
  <c r="H27" i="8"/>
  <c r="I27" i="8"/>
  <c r="J27" i="8"/>
  <c r="K27" i="8"/>
  <c r="B28" i="8"/>
  <c r="C28" i="8"/>
  <c r="D28" i="8"/>
  <c r="T28" i="8" s="1"/>
  <c r="E28" i="8"/>
  <c r="S28" i="8" s="1"/>
  <c r="F28" i="8"/>
  <c r="G28" i="8"/>
  <c r="H28" i="8"/>
  <c r="I28" i="8"/>
  <c r="J28" i="8"/>
  <c r="K28" i="8"/>
  <c r="B29" i="8"/>
  <c r="C29" i="8"/>
  <c r="D29" i="8"/>
  <c r="T29" i="8" s="1"/>
  <c r="E29" i="8"/>
  <c r="S29" i="8" s="1"/>
  <c r="F29" i="8"/>
  <c r="G29" i="8"/>
  <c r="H29" i="8"/>
  <c r="I29" i="8"/>
  <c r="J29" i="8"/>
  <c r="K29" i="8"/>
  <c r="B30" i="8"/>
  <c r="C30" i="8"/>
  <c r="D30" i="8"/>
  <c r="T30" i="8" s="1"/>
  <c r="E30" i="8"/>
  <c r="S30" i="8" s="1"/>
  <c r="F30" i="8"/>
  <c r="G30" i="8"/>
  <c r="H30" i="8"/>
  <c r="I30" i="8"/>
  <c r="J30" i="8"/>
  <c r="K30" i="8"/>
  <c r="B31" i="8"/>
  <c r="C31" i="8"/>
  <c r="D31" i="8"/>
  <c r="T31" i="8" s="1"/>
  <c r="E31" i="8"/>
  <c r="S31" i="8" s="1"/>
  <c r="F31" i="8"/>
  <c r="G31" i="8"/>
  <c r="H31" i="8"/>
  <c r="I31" i="8"/>
  <c r="J31" i="8"/>
  <c r="K31" i="8"/>
  <c r="B32" i="8"/>
  <c r="C32" i="8"/>
  <c r="D32" i="8"/>
  <c r="T32" i="8" s="1"/>
  <c r="E32" i="8"/>
  <c r="S32" i="8" s="1"/>
  <c r="F32" i="8"/>
  <c r="G32" i="8"/>
  <c r="H32" i="8"/>
  <c r="I32" i="8"/>
  <c r="J32" i="8"/>
  <c r="K32" i="8"/>
  <c r="R32" i="8" s="1"/>
  <c r="B33" i="8"/>
  <c r="C33" i="8"/>
  <c r="D33" i="8"/>
  <c r="T33" i="8" s="1"/>
  <c r="E33" i="8"/>
  <c r="S33" i="8" s="1"/>
  <c r="F33" i="8"/>
  <c r="G33" i="8"/>
  <c r="H33" i="8"/>
  <c r="I33" i="8"/>
  <c r="J33" i="8"/>
  <c r="K33" i="8"/>
  <c r="B34" i="8"/>
  <c r="C34" i="8"/>
  <c r="D34" i="8"/>
  <c r="T34" i="8" s="1"/>
  <c r="E34" i="8"/>
  <c r="S34" i="8" s="1"/>
  <c r="F34" i="8"/>
  <c r="G34" i="8"/>
  <c r="H34" i="8"/>
  <c r="I34" i="8"/>
  <c r="J34" i="8"/>
  <c r="K34" i="8"/>
  <c r="B35" i="8"/>
  <c r="C35" i="8"/>
  <c r="D35" i="8"/>
  <c r="T35" i="8" s="1"/>
  <c r="E35" i="8"/>
  <c r="S35" i="8" s="1"/>
  <c r="F35" i="8"/>
  <c r="G35" i="8"/>
  <c r="H35" i="8"/>
  <c r="I35" i="8"/>
  <c r="J35" i="8"/>
  <c r="K35" i="8"/>
  <c r="R35" i="8" s="1"/>
  <c r="B36" i="8"/>
  <c r="C36" i="8"/>
  <c r="D36" i="8"/>
  <c r="T36" i="8" s="1"/>
  <c r="E36" i="8"/>
  <c r="S36" i="8" s="1"/>
  <c r="F36" i="8"/>
  <c r="G36" i="8"/>
  <c r="H36" i="8"/>
  <c r="I36" i="8"/>
  <c r="J36" i="8"/>
  <c r="K36" i="8"/>
  <c r="B37" i="8"/>
  <c r="C37" i="8"/>
  <c r="D37" i="8"/>
  <c r="T37" i="8" s="1"/>
  <c r="E37" i="8"/>
  <c r="S37" i="8" s="1"/>
  <c r="F37" i="8"/>
  <c r="G37" i="8"/>
  <c r="H37" i="8"/>
  <c r="I37" i="8"/>
  <c r="J37" i="8"/>
  <c r="K37" i="8"/>
  <c r="B38" i="8"/>
  <c r="C38" i="8"/>
  <c r="D38" i="8"/>
  <c r="T38" i="8" s="1"/>
  <c r="E38" i="8"/>
  <c r="S38" i="8" s="1"/>
  <c r="F38" i="8"/>
  <c r="G38" i="8"/>
  <c r="H38" i="8"/>
  <c r="I38" i="8"/>
  <c r="J38" i="8"/>
  <c r="K38" i="8"/>
  <c r="B39" i="8"/>
  <c r="C39" i="8"/>
  <c r="D39" i="8"/>
  <c r="T39" i="8" s="1"/>
  <c r="E39" i="8"/>
  <c r="S39" i="8" s="1"/>
  <c r="F39" i="8"/>
  <c r="G39" i="8"/>
  <c r="H39" i="8"/>
  <c r="I39" i="8"/>
  <c r="J39" i="8"/>
  <c r="K39" i="8"/>
  <c r="B40" i="8"/>
  <c r="C40" i="8"/>
  <c r="D40" i="8"/>
  <c r="T40" i="8" s="1"/>
  <c r="E40" i="8"/>
  <c r="S40" i="8" s="1"/>
  <c r="F40" i="8"/>
  <c r="G40" i="8"/>
  <c r="H40" i="8"/>
  <c r="I40" i="8"/>
  <c r="J40" i="8"/>
  <c r="K40" i="8"/>
  <c r="B41" i="8"/>
  <c r="C41" i="8"/>
  <c r="D41" i="8"/>
  <c r="T41" i="8" s="1"/>
  <c r="E41" i="8"/>
  <c r="S41" i="8" s="1"/>
  <c r="F41" i="8"/>
  <c r="G41" i="8"/>
  <c r="H41" i="8"/>
  <c r="I41" i="8"/>
  <c r="J41" i="8"/>
  <c r="K41" i="8"/>
  <c r="B42" i="8"/>
  <c r="C42" i="8"/>
  <c r="D42" i="8"/>
  <c r="T42" i="8" s="1"/>
  <c r="E42" i="8"/>
  <c r="S42" i="8" s="1"/>
  <c r="F42" i="8"/>
  <c r="G42" i="8"/>
  <c r="H42" i="8"/>
  <c r="I42" i="8"/>
  <c r="J42" i="8"/>
  <c r="K42" i="8"/>
  <c r="B43" i="8"/>
  <c r="C43" i="8"/>
  <c r="D43" i="8"/>
  <c r="T43" i="8" s="1"/>
  <c r="E43" i="8"/>
  <c r="S43" i="8" s="1"/>
  <c r="F43" i="8"/>
  <c r="G43" i="8"/>
  <c r="H43" i="8"/>
  <c r="I43" i="8"/>
  <c r="J43" i="8"/>
  <c r="K43" i="8"/>
  <c r="B44" i="8"/>
  <c r="C44" i="8"/>
  <c r="D44" i="8"/>
  <c r="T44" i="8" s="1"/>
  <c r="E44" i="8"/>
  <c r="S44" i="8" s="1"/>
  <c r="F44" i="8"/>
  <c r="G44" i="8"/>
  <c r="H44" i="8"/>
  <c r="I44" i="8"/>
  <c r="J44" i="8"/>
  <c r="K44" i="8"/>
  <c r="B45" i="8"/>
  <c r="C45" i="8"/>
  <c r="D45" i="8"/>
  <c r="T45" i="8" s="1"/>
  <c r="E45" i="8"/>
  <c r="S45" i="8" s="1"/>
  <c r="F45" i="8"/>
  <c r="G45" i="8"/>
  <c r="H45" i="8"/>
  <c r="I45" i="8"/>
  <c r="J45" i="8"/>
  <c r="K45" i="8"/>
  <c r="B46" i="8"/>
  <c r="C46" i="8"/>
  <c r="D46" i="8"/>
  <c r="T46" i="8" s="1"/>
  <c r="E46" i="8"/>
  <c r="S46" i="8" s="1"/>
  <c r="F46" i="8"/>
  <c r="G46" i="8"/>
  <c r="H46" i="8"/>
  <c r="I46" i="8"/>
  <c r="J46" i="8"/>
  <c r="K46" i="8"/>
  <c r="B47" i="8"/>
  <c r="C47" i="8"/>
  <c r="D47" i="8"/>
  <c r="T47" i="8" s="1"/>
  <c r="E47" i="8"/>
  <c r="S47" i="8" s="1"/>
  <c r="F47" i="8"/>
  <c r="G47" i="8"/>
  <c r="H47" i="8"/>
  <c r="I47" i="8"/>
  <c r="J47" i="8"/>
  <c r="K47" i="8"/>
  <c r="B48" i="8"/>
  <c r="C48" i="8"/>
  <c r="D48" i="8"/>
  <c r="T48" i="8" s="1"/>
  <c r="E48" i="8"/>
  <c r="S48" i="8" s="1"/>
  <c r="F48" i="8"/>
  <c r="G48" i="8"/>
  <c r="H48" i="8"/>
  <c r="I48" i="8"/>
  <c r="J48" i="8"/>
  <c r="K48" i="8"/>
  <c r="B49" i="8"/>
  <c r="C49" i="8"/>
  <c r="D49" i="8"/>
  <c r="T49" i="8" s="1"/>
  <c r="E49" i="8"/>
  <c r="S49" i="8" s="1"/>
  <c r="F49" i="8"/>
  <c r="G49" i="8"/>
  <c r="H49" i="8"/>
  <c r="I49" i="8"/>
  <c r="J49" i="8"/>
  <c r="K49" i="8"/>
  <c r="B50" i="8"/>
  <c r="C50" i="8"/>
  <c r="D50" i="8"/>
  <c r="T50" i="8" s="1"/>
  <c r="E50" i="8"/>
  <c r="S50" i="8" s="1"/>
  <c r="F50" i="8"/>
  <c r="G50" i="8"/>
  <c r="H50" i="8"/>
  <c r="I50" i="8"/>
  <c r="J50" i="8"/>
  <c r="K50" i="8"/>
  <c r="B51" i="8"/>
  <c r="C51" i="8"/>
  <c r="D51" i="8"/>
  <c r="T51" i="8" s="1"/>
  <c r="E51" i="8"/>
  <c r="S51" i="8" s="1"/>
  <c r="F51" i="8"/>
  <c r="G51" i="8"/>
  <c r="H51" i="8"/>
  <c r="I51" i="8"/>
  <c r="J51" i="8"/>
  <c r="K51" i="8"/>
  <c r="B52" i="8"/>
  <c r="C52" i="8"/>
  <c r="D52" i="8"/>
  <c r="T52" i="8" s="1"/>
  <c r="E52" i="8"/>
  <c r="S52" i="8" s="1"/>
  <c r="F52" i="8"/>
  <c r="G52" i="8"/>
  <c r="H52" i="8"/>
  <c r="I52" i="8"/>
  <c r="J52" i="8"/>
  <c r="K52" i="8"/>
  <c r="R52" i="8" s="1"/>
  <c r="B53" i="8"/>
  <c r="C53" i="8"/>
  <c r="D53" i="8"/>
  <c r="T53" i="8" s="1"/>
  <c r="E53" i="8"/>
  <c r="S53" i="8" s="1"/>
  <c r="F53" i="8"/>
  <c r="G53" i="8"/>
  <c r="H53" i="8"/>
  <c r="I53" i="8"/>
  <c r="J53" i="8"/>
  <c r="K53" i="8"/>
  <c r="B54" i="8"/>
  <c r="C54" i="8"/>
  <c r="D54" i="8"/>
  <c r="T54" i="8" s="1"/>
  <c r="E54" i="8"/>
  <c r="S54" i="8" s="1"/>
  <c r="F54" i="8"/>
  <c r="G54" i="8"/>
  <c r="H54" i="8"/>
  <c r="I54" i="8"/>
  <c r="J54" i="8"/>
  <c r="K54" i="8"/>
  <c r="B55" i="8"/>
  <c r="C55" i="8"/>
  <c r="D55" i="8"/>
  <c r="T55" i="8" s="1"/>
  <c r="E55" i="8"/>
  <c r="S55" i="8" s="1"/>
  <c r="F55" i="8"/>
  <c r="G55" i="8"/>
  <c r="H55" i="8"/>
  <c r="I55" i="8"/>
  <c r="J55" i="8"/>
  <c r="K55" i="8"/>
  <c r="B56" i="8"/>
  <c r="C56" i="8"/>
  <c r="D56" i="8"/>
  <c r="T56" i="8" s="1"/>
  <c r="E56" i="8"/>
  <c r="S56" i="8" s="1"/>
  <c r="F56" i="8"/>
  <c r="G56" i="8"/>
  <c r="H56" i="8"/>
  <c r="I56" i="8"/>
  <c r="J56" i="8"/>
  <c r="K56" i="8"/>
  <c r="R56" i="8" s="1"/>
  <c r="B57" i="8"/>
  <c r="C57" i="8"/>
  <c r="D57" i="8"/>
  <c r="T57" i="8" s="1"/>
  <c r="E57" i="8"/>
  <c r="S57" i="8" s="1"/>
  <c r="F57" i="8"/>
  <c r="G57" i="8"/>
  <c r="H57" i="8"/>
  <c r="I57" i="8"/>
  <c r="J57" i="8"/>
  <c r="K57" i="8"/>
  <c r="B58" i="8"/>
  <c r="C58" i="8"/>
  <c r="D58" i="8"/>
  <c r="T58" i="8" s="1"/>
  <c r="E58" i="8"/>
  <c r="S58" i="8" s="1"/>
  <c r="F58" i="8"/>
  <c r="G58" i="8"/>
  <c r="H58" i="8"/>
  <c r="I58" i="8"/>
  <c r="J58" i="8"/>
  <c r="K58" i="8"/>
  <c r="B59" i="8"/>
  <c r="C59" i="8"/>
  <c r="D59" i="8"/>
  <c r="T59" i="8" s="1"/>
  <c r="E59" i="8"/>
  <c r="S59" i="8" s="1"/>
  <c r="F59" i="8"/>
  <c r="G59" i="8"/>
  <c r="H59" i="8"/>
  <c r="I59" i="8"/>
  <c r="J59" i="8"/>
  <c r="K59" i="8"/>
  <c r="R59" i="8" s="1"/>
  <c r="B60" i="8"/>
  <c r="C60" i="8"/>
  <c r="D60" i="8"/>
  <c r="T60" i="8" s="1"/>
  <c r="E60" i="8"/>
  <c r="S60" i="8" s="1"/>
  <c r="F60" i="8"/>
  <c r="G60" i="8"/>
  <c r="H60" i="8"/>
  <c r="I60" i="8"/>
  <c r="J60" i="8"/>
  <c r="K60" i="8"/>
  <c r="R60" i="8" s="1"/>
  <c r="B61" i="8"/>
  <c r="C61" i="8"/>
  <c r="D61" i="8"/>
  <c r="T61" i="8" s="1"/>
  <c r="E61" i="8"/>
  <c r="S61" i="8" s="1"/>
  <c r="F61" i="8"/>
  <c r="G61" i="8"/>
  <c r="H61" i="8"/>
  <c r="I61" i="8"/>
  <c r="J61" i="8"/>
  <c r="K61" i="8"/>
  <c r="B62" i="8"/>
  <c r="C62" i="8"/>
  <c r="D62" i="8"/>
  <c r="T62" i="8" s="1"/>
  <c r="E62" i="8"/>
  <c r="S62" i="8" s="1"/>
  <c r="F62" i="8"/>
  <c r="G62" i="8"/>
  <c r="H62" i="8"/>
  <c r="I62" i="8"/>
  <c r="J62" i="8"/>
  <c r="K62" i="8"/>
  <c r="B63" i="8"/>
  <c r="C63" i="8"/>
  <c r="D63" i="8"/>
  <c r="T63" i="8" s="1"/>
  <c r="E63" i="8"/>
  <c r="S63" i="8" s="1"/>
  <c r="F63" i="8"/>
  <c r="G63" i="8"/>
  <c r="H63" i="8"/>
  <c r="I63" i="8"/>
  <c r="J63" i="8"/>
  <c r="K63" i="8"/>
  <c r="B64" i="8"/>
  <c r="C64" i="8"/>
  <c r="D64" i="8"/>
  <c r="T64" i="8" s="1"/>
  <c r="E64" i="8"/>
  <c r="S64" i="8" s="1"/>
  <c r="F64" i="8"/>
  <c r="G64" i="8"/>
  <c r="H64" i="8"/>
  <c r="I64" i="8"/>
  <c r="J64" i="8"/>
  <c r="K64" i="8"/>
  <c r="B65" i="8"/>
  <c r="C65" i="8"/>
  <c r="D65" i="8"/>
  <c r="T65" i="8" s="1"/>
  <c r="E65" i="8"/>
  <c r="S65" i="8" s="1"/>
  <c r="F65" i="8"/>
  <c r="G65" i="8"/>
  <c r="H65" i="8"/>
  <c r="I65" i="8"/>
  <c r="J65" i="8"/>
  <c r="K65" i="8"/>
  <c r="B66" i="8"/>
  <c r="C66" i="8"/>
  <c r="D66" i="8"/>
  <c r="T66" i="8" s="1"/>
  <c r="E66" i="8"/>
  <c r="S66" i="8" s="1"/>
  <c r="F66" i="8"/>
  <c r="G66" i="8"/>
  <c r="H66" i="8"/>
  <c r="I66" i="8"/>
  <c r="J66" i="8"/>
  <c r="K66" i="8"/>
  <c r="B67" i="8"/>
  <c r="C67" i="8"/>
  <c r="D67" i="8"/>
  <c r="T67" i="8" s="1"/>
  <c r="E67" i="8"/>
  <c r="S67" i="8" s="1"/>
  <c r="F67" i="8"/>
  <c r="G67" i="8"/>
  <c r="H67" i="8"/>
  <c r="I67" i="8"/>
  <c r="J67" i="8"/>
  <c r="K67" i="8"/>
  <c r="R67" i="8" s="1"/>
  <c r="B68" i="8"/>
  <c r="C68" i="8"/>
  <c r="D68" i="8"/>
  <c r="T68" i="8" s="1"/>
  <c r="E68" i="8"/>
  <c r="S68" i="8" s="1"/>
  <c r="F68" i="8"/>
  <c r="G68" i="8"/>
  <c r="H68" i="8"/>
  <c r="I68" i="8"/>
  <c r="J68" i="8"/>
  <c r="K68" i="8"/>
  <c r="B69" i="8"/>
  <c r="C69" i="8"/>
  <c r="D69" i="8"/>
  <c r="T69" i="8" s="1"/>
  <c r="E69" i="8"/>
  <c r="S69" i="8" s="1"/>
  <c r="F69" i="8"/>
  <c r="G69" i="8"/>
  <c r="H69" i="8"/>
  <c r="I69" i="8"/>
  <c r="J69" i="8"/>
  <c r="K69" i="8"/>
  <c r="B70" i="8"/>
  <c r="C70" i="8"/>
  <c r="D70" i="8"/>
  <c r="T70" i="8" s="1"/>
  <c r="E70" i="8"/>
  <c r="S70" i="8" s="1"/>
  <c r="F70" i="8"/>
  <c r="G70" i="8"/>
  <c r="H70" i="8"/>
  <c r="I70" i="8"/>
  <c r="J70" i="8"/>
  <c r="K70" i="8"/>
  <c r="B71" i="8"/>
  <c r="C71" i="8"/>
  <c r="D71" i="8"/>
  <c r="T71" i="8" s="1"/>
  <c r="E71" i="8"/>
  <c r="S71" i="8" s="1"/>
  <c r="F71" i="8"/>
  <c r="G71" i="8"/>
  <c r="H71" i="8"/>
  <c r="I71" i="8"/>
  <c r="J71" i="8"/>
  <c r="K71" i="8"/>
  <c r="B72" i="8"/>
  <c r="C72" i="8"/>
  <c r="D72" i="8"/>
  <c r="T72" i="8" s="1"/>
  <c r="E72" i="8"/>
  <c r="S72" i="8" s="1"/>
  <c r="F72" i="8"/>
  <c r="G72" i="8"/>
  <c r="H72" i="8"/>
  <c r="I72" i="8"/>
  <c r="J72" i="8"/>
  <c r="K72" i="8"/>
  <c r="B73" i="8"/>
  <c r="C73" i="8"/>
  <c r="D73" i="8"/>
  <c r="T73" i="8" s="1"/>
  <c r="E73" i="8"/>
  <c r="S73" i="8" s="1"/>
  <c r="F73" i="8"/>
  <c r="G73" i="8"/>
  <c r="H73" i="8"/>
  <c r="I73" i="8"/>
  <c r="J73" i="8"/>
  <c r="K73" i="8"/>
  <c r="B74" i="8"/>
  <c r="C74" i="8"/>
  <c r="D74" i="8"/>
  <c r="T74" i="8" s="1"/>
  <c r="E74" i="8"/>
  <c r="S74" i="8" s="1"/>
  <c r="F74" i="8"/>
  <c r="G74" i="8"/>
  <c r="H74" i="8"/>
  <c r="I74" i="8"/>
  <c r="J74" i="8"/>
  <c r="K74" i="8"/>
  <c r="B75" i="8"/>
  <c r="C75" i="8"/>
  <c r="D75" i="8"/>
  <c r="T75" i="8" s="1"/>
  <c r="E75" i="8"/>
  <c r="S75" i="8" s="1"/>
  <c r="F75" i="8"/>
  <c r="G75" i="8"/>
  <c r="H75" i="8"/>
  <c r="I75" i="8"/>
  <c r="J75" i="8"/>
  <c r="K75" i="8"/>
  <c r="B76" i="8"/>
  <c r="C76" i="8"/>
  <c r="D76" i="8"/>
  <c r="T76" i="8" s="1"/>
  <c r="E76" i="8"/>
  <c r="S76" i="8" s="1"/>
  <c r="F76" i="8"/>
  <c r="G76" i="8"/>
  <c r="H76" i="8"/>
  <c r="I76" i="8"/>
  <c r="J76" i="8"/>
  <c r="K76" i="8"/>
  <c r="B77" i="8"/>
  <c r="C77" i="8"/>
  <c r="D77" i="8"/>
  <c r="T77" i="8" s="1"/>
  <c r="E77" i="8"/>
  <c r="S77" i="8" s="1"/>
  <c r="F77" i="8"/>
  <c r="G77" i="8"/>
  <c r="H77" i="8"/>
  <c r="I77" i="8"/>
  <c r="J77" i="8"/>
  <c r="K77" i="8"/>
  <c r="B78" i="8"/>
  <c r="C78" i="8"/>
  <c r="D78" i="8"/>
  <c r="T78" i="8" s="1"/>
  <c r="E78" i="8"/>
  <c r="S78" i="8" s="1"/>
  <c r="F78" i="8"/>
  <c r="G78" i="8"/>
  <c r="H78" i="8"/>
  <c r="I78" i="8"/>
  <c r="J78" i="8"/>
  <c r="K78" i="8"/>
  <c r="B79" i="8"/>
  <c r="C79" i="8"/>
  <c r="D79" i="8"/>
  <c r="T79" i="8" s="1"/>
  <c r="E79" i="8"/>
  <c r="S79" i="8" s="1"/>
  <c r="F79" i="8"/>
  <c r="G79" i="8"/>
  <c r="H79" i="8"/>
  <c r="I79" i="8"/>
  <c r="J79" i="8"/>
  <c r="K79" i="8"/>
  <c r="B80" i="8"/>
  <c r="C80" i="8"/>
  <c r="D80" i="8"/>
  <c r="T80" i="8" s="1"/>
  <c r="E80" i="8"/>
  <c r="S80" i="8" s="1"/>
  <c r="F80" i="8"/>
  <c r="G80" i="8"/>
  <c r="H80" i="8"/>
  <c r="I80" i="8"/>
  <c r="J80" i="8"/>
  <c r="K80" i="8"/>
  <c r="R80" i="8" s="1"/>
  <c r="B81" i="8"/>
  <c r="C81" i="8"/>
  <c r="D81" i="8"/>
  <c r="T81" i="8" s="1"/>
  <c r="E81" i="8"/>
  <c r="S81" i="8" s="1"/>
  <c r="F81" i="8"/>
  <c r="G81" i="8"/>
  <c r="H81" i="8"/>
  <c r="I81" i="8"/>
  <c r="J81" i="8"/>
  <c r="K81" i="8"/>
  <c r="B82" i="8"/>
  <c r="C82" i="8"/>
  <c r="D82" i="8"/>
  <c r="T82" i="8" s="1"/>
  <c r="E82" i="8"/>
  <c r="S82" i="8" s="1"/>
  <c r="F82" i="8"/>
  <c r="G82" i="8"/>
  <c r="H82" i="8"/>
  <c r="I82" i="8"/>
  <c r="J82" i="8"/>
  <c r="K82" i="8"/>
  <c r="B83" i="8"/>
  <c r="C83" i="8"/>
  <c r="D83" i="8"/>
  <c r="T83" i="8" s="1"/>
  <c r="E83" i="8"/>
  <c r="S83" i="8" s="1"/>
  <c r="F83" i="8"/>
  <c r="G83" i="8"/>
  <c r="H83" i="8"/>
  <c r="I83" i="8"/>
  <c r="J83" i="8"/>
  <c r="K83" i="8"/>
  <c r="B84" i="8"/>
  <c r="C84" i="8"/>
  <c r="D84" i="8"/>
  <c r="T84" i="8" s="1"/>
  <c r="E84" i="8"/>
  <c r="S84" i="8" s="1"/>
  <c r="F84" i="8"/>
  <c r="G84" i="8"/>
  <c r="H84" i="8"/>
  <c r="I84" i="8"/>
  <c r="J84" i="8"/>
  <c r="K84" i="8"/>
  <c r="R84" i="8" s="1"/>
  <c r="B85" i="8"/>
  <c r="C85" i="8"/>
  <c r="D85" i="8"/>
  <c r="T85" i="8" s="1"/>
  <c r="E85" i="8"/>
  <c r="S85" i="8" s="1"/>
  <c r="F85" i="8"/>
  <c r="G85" i="8"/>
  <c r="H85" i="8"/>
  <c r="I85" i="8"/>
  <c r="J85" i="8"/>
  <c r="K85" i="8"/>
  <c r="B86" i="8"/>
  <c r="C86" i="8"/>
  <c r="D86" i="8"/>
  <c r="T86" i="8" s="1"/>
  <c r="E86" i="8"/>
  <c r="S86" i="8" s="1"/>
  <c r="F86" i="8"/>
  <c r="G86" i="8"/>
  <c r="H86" i="8"/>
  <c r="I86" i="8"/>
  <c r="J86" i="8"/>
  <c r="K86" i="8"/>
  <c r="B87" i="8"/>
  <c r="C87" i="8"/>
  <c r="D87" i="8"/>
  <c r="T87" i="8" s="1"/>
  <c r="E87" i="8"/>
  <c r="S87" i="8" s="1"/>
  <c r="F87" i="8"/>
  <c r="G87" i="8"/>
  <c r="H87" i="8"/>
  <c r="I87" i="8"/>
  <c r="J87" i="8"/>
  <c r="K87" i="8"/>
  <c r="B88" i="8"/>
  <c r="C88" i="8"/>
  <c r="D88" i="8"/>
  <c r="T88" i="8" s="1"/>
  <c r="E88" i="8"/>
  <c r="S88" i="8" s="1"/>
  <c r="F88" i="8"/>
  <c r="G88" i="8"/>
  <c r="H88" i="8"/>
  <c r="I88" i="8"/>
  <c r="J88" i="8"/>
  <c r="K88" i="8"/>
  <c r="R88" i="8" s="1"/>
  <c r="B89" i="8"/>
  <c r="C89" i="8"/>
  <c r="D89" i="8"/>
  <c r="T89" i="8" s="1"/>
  <c r="E89" i="8"/>
  <c r="S89" i="8" s="1"/>
  <c r="F89" i="8"/>
  <c r="G89" i="8"/>
  <c r="H89" i="8"/>
  <c r="I89" i="8"/>
  <c r="J89" i="8"/>
  <c r="K89" i="8"/>
  <c r="B90" i="8"/>
  <c r="C90" i="8"/>
  <c r="D90" i="8"/>
  <c r="T90" i="8" s="1"/>
  <c r="E90" i="8"/>
  <c r="S90" i="8" s="1"/>
  <c r="F90" i="8"/>
  <c r="G90" i="8"/>
  <c r="H90" i="8"/>
  <c r="I90" i="8"/>
  <c r="J90" i="8"/>
  <c r="K90" i="8"/>
  <c r="B91" i="8"/>
  <c r="C91" i="8"/>
  <c r="D91" i="8"/>
  <c r="T91" i="8" s="1"/>
  <c r="E91" i="8"/>
  <c r="S91" i="8" s="1"/>
  <c r="F91" i="8"/>
  <c r="G91" i="8"/>
  <c r="H91" i="8"/>
  <c r="I91" i="8"/>
  <c r="J91" i="8"/>
  <c r="K91" i="8"/>
  <c r="R91" i="8" s="1"/>
  <c r="B92" i="8"/>
  <c r="C92" i="8"/>
  <c r="D92" i="8"/>
  <c r="T92" i="8" s="1"/>
  <c r="E92" i="8"/>
  <c r="S92" i="8" s="1"/>
  <c r="F92" i="8"/>
  <c r="G92" i="8"/>
  <c r="H92" i="8"/>
  <c r="I92" i="8"/>
  <c r="J92" i="8"/>
  <c r="K92" i="8"/>
  <c r="B93" i="8"/>
  <c r="C93" i="8"/>
  <c r="D93" i="8"/>
  <c r="T93" i="8" s="1"/>
  <c r="E93" i="8"/>
  <c r="S93" i="8" s="1"/>
  <c r="F93" i="8"/>
  <c r="G93" i="8"/>
  <c r="H93" i="8"/>
  <c r="I93" i="8"/>
  <c r="J93" i="8"/>
  <c r="K93" i="8"/>
  <c r="B94" i="8"/>
  <c r="C94" i="8"/>
  <c r="D94" i="8"/>
  <c r="T94" i="8" s="1"/>
  <c r="E94" i="8"/>
  <c r="S94" i="8" s="1"/>
  <c r="F94" i="8"/>
  <c r="G94" i="8"/>
  <c r="H94" i="8"/>
  <c r="I94" i="8"/>
  <c r="J94" i="8"/>
  <c r="K94" i="8"/>
  <c r="B95" i="8"/>
  <c r="C95" i="8"/>
  <c r="D95" i="8"/>
  <c r="T95" i="8" s="1"/>
  <c r="E95" i="8"/>
  <c r="S95" i="8" s="1"/>
  <c r="F95" i="8"/>
  <c r="G95" i="8"/>
  <c r="H95" i="8"/>
  <c r="I95" i="8"/>
  <c r="J95" i="8"/>
  <c r="K95" i="8"/>
  <c r="B96" i="8"/>
  <c r="C96" i="8"/>
  <c r="D96" i="8"/>
  <c r="T96" i="8" s="1"/>
  <c r="E96" i="8"/>
  <c r="S96" i="8" s="1"/>
  <c r="F96" i="8"/>
  <c r="G96" i="8"/>
  <c r="H96" i="8"/>
  <c r="I96" i="8"/>
  <c r="J96" i="8"/>
  <c r="K96" i="8"/>
  <c r="B97" i="8"/>
  <c r="C97" i="8"/>
  <c r="D97" i="8"/>
  <c r="T97" i="8" s="1"/>
  <c r="E97" i="8"/>
  <c r="S97" i="8" s="1"/>
  <c r="F97" i="8"/>
  <c r="G97" i="8"/>
  <c r="H97" i="8"/>
  <c r="I97" i="8"/>
  <c r="J97" i="8"/>
  <c r="K97" i="8"/>
  <c r="B98" i="8"/>
  <c r="C98" i="8"/>
  <c r="D98" i="8"/>
  <c r="T98" i="8" s="1"/>
  <c r="E98" i="8"/>
  <c r="S98" i="8" s="1"/>
  <c r="F98" i="8"/>
  <c r="G98" i="8"/>
  <c r="H98" i="8"/>
  <c r="I98" i="8"/>
  <c r="J98" i="8"/>
  <c r="K98" i="8"/>
  <c r="B99" i="8"/>
  <c r="C99" i="8"/>
  <c r="D99" i="8"/>
  <c r="T99" i="8" s="1"/>
  <c r="E99" i="8"/>
  <c r="S99" i="8" s="1"/>
  <c r="F99" i="8"/>
  <c r="G99" i="8"/>
  <c r="H99" i="8"/>
  <c r="I99" i="8"/>
  <c r="J99" i="8"/>
  <c r="K99" i="8"/>
  <c r="B100" i="8"/>
  <c r="C100" i="8"/>
  <c r="D100" i="8"/>
  <c r="T100" i="8" s="1"/>
  <c r="E100" i="8"/>
  <c r="S100" i="8" s="1"/>
  <c r="F100" i="8"/>
  <c r="G100" i="8"/>
  <c r="H100" i="8"/>
  <c r="I100" i="8"/>
  <c r="J100" i="8"/>
  <c r="K100" i="8"/>
  <c r="B101" i="8"/>
  <c r="C101" i="8"/>
  <c r="D101" i="8"/>
  <c r="T101" i="8" s="1"/>
  <c r="E101" i="8"/>
  <c r="S101" i="8" s="1"/>
  <c r="F101" i="8"/>
  <c r="G101" i="8"/>
  <c r="H101" i="8"/>
  <c r="I101" i="8"/>
  <c r="J101" i="8"/>
  <c r="K101" i="8"/>
  <c r="B102" i="8"/>
  <c r="C102" i="8"/>
  <c r="D102" i="8"/>
  <c r="T102" i="8" s="1"/>
  <c r="E102" i="8"/>
  <c r="S102" i="8" s="1"/>
  <c r="F102" i="8"/>
  <c r="G102" i="8"/>
  <c r="H102" i="8"/>
  <c r="I102" i="8"/>
  <c r="J102" i="8"/>
  <c r="K102" i="8"/>
  <c r="B103" i="8"/>
  <c r="C103" i="8"/>
  <c r="D103" i="8"/>
  <c r="T103" i="8" s="1"/>
  <c r="E103" i="8"/>
  <c r="S103" i="8" s="1"/>
  <c r="F103" i="8"/>
  <c r="G103" i="8"/>
  <c r="H103" i="8"/>
  <c r="I103" i="8"/>
  <c r="J103" i="8"/>
  <c r="K103" i="8"/>
  <c r="B104" i="8"/>
  <c r="C104" i="8"/>
  <c r="D104" i="8"/>
  <c r="T104" i="8" s="1"/>
  <c r="E104" i="8"/>
  <c r="S104" i="8" s="1"/>
  <c r="F104" i="8"/>
  <c r="G104" i="8"/>
  <c r="H104" i="8"/>
  <c r="I104" i="8"/>
  <c r="J104" i="8"/>
  <c r="K104" i="8"/>
  <c r="B105" i="8"/>
  <c r="C105" i="8"/>
  <c r="D105" i="8"/>
  <c r="T105" i="8" s="1"/>
  <c r="E105" i="8"/>
  <c r="S105" i="8" s="1"/>
  <c r="F105" i="8"/>
  <c r="G105" i="8"/>
  <c r="H105" i="8"/>
  <c r="I105" i="8"/>
  <c r="J105" i="8"/>
  <c r="K105" i="8"/>
  <c r="B106" i="8"/>
  <c r="C106" i="8"/>
  <c r="D106" i="8"/>
  <c r="T106" i="8" s="1"/>
  <c r="E106" i="8"/>
  <c r="S106" i="8" s="1"/>
  <c r="F106" i="8"/>
  <c r="G106" i="8"/>
  <c r="H106" i="8"/>
  <c r="I106" i="8"/>
  <c r="J106" i="8"/>
  <c r="K106" i="8"/>
  <c r="B107" i="8"/>
  <c r="C107" i="8"/>
  <c r="D107" i="8"/>
  <c r="T107" i="8" s="1"/>
  <c r="E107" i="8"/>
  <c r="S107" i="8" s="1"/>
  <c r="F107" i="8"/>
  <c r="G107" i="8"/>
  <c r="H107" i="8"/>
  <c r="I107" i="8"/>
  <c r="J107" i="8"/>
  <c r="K107" i="8"/>
  <c r="B108" i="8"/>
  <c r="C108" i="8"/>
  <c r="D108" i="8"/>
  <c r="T108" i="8" s="1"/>
  <c r="E108" i="8"/>
  <c r="S108" i="8" s="1"/>
  <c r="F108" i="8"/>
  <c r="G108" i="8"/>
  <c r="H108" i="8"/>
  <c r="I108" i="8"/>
  <c r="J108" i="8"/>
  <c r="K108" i="8"/>
  <c r="R108" i="8" s="1"/>
  <c r="B109" i="8"/>
  <c r="C109" i="8"/>
  <c r="D109" i="8"/>
  <c r="T109" i="8" s="1"/>
  <c r="E109" i="8"/>
  <c r="S109" i="8" s="1"/>
  <c r="F109" i="8"/>
  <c r="G109" i="8"/>
  <c r="H109" i="8"/>
  <c r="I109" i="8"/>
  <c r="J109" i="8"/>
  <c r="K109" i="8"/>
  <c r="B110" i="8"/>
  <c r="C110" i="8"/>
  <c r="D110" i="8"/>
  <c r="T110" i="8" s="1"/>
  <c r="E110" i="8"/>
  <c r="S110" i="8" s="1"/>
  <c r="F110" i="8"/>
  <c r="G110" i="8"/>
  <c r="H110" i="8"/>
  <c r="I110" i="8"/>
  <c r="J110" i="8"/>
  <c r="K110" i="8"/>
  <c r="B111" i="8"/>
  <c r="C111" i="8"/>
  <c r="D111" i="8"/>
  <c r="T111" i="8" s="1"/>
  <c r="E111" i="8"/>
  <c r="S111" i="8" s="1"/>
  <c r="F111" i="8"/>
  <c r="G111" i="8"/>
  <c r="H111" i="8"/>
  <c r="I111" i="8"/>
  <c r="J111" i="8"/>
  <c r="K111" i="8"/>
  <c r="B112" i="8"/>
  <c r="C112" i="8"/>
  <c r="D112" i="8"/>
  <c r="T112" i="8" s="1"/>
  <c r="E112" i="8"/>
  <c r="S112" i="8" s="1"/>
  <c r="F112" i="8"/>
  <c r="G112" i="8"/>
  <c r="H112" i="8"/>
  <c r="I112" i="8"/>
  <c r="J112" i="8"/>
  <c r="K112" i="8"/>
  <c r="R112" i="8" s="1"/>
  <c r="B113" i="8"/>
  <c r="C113" i="8"/>
  <c r="D113" i="8"/>
  <c r="T113" i="8" s="1"/>
  <c r="E113" i="8"/>
  <c r="S113" i="8" s="1"/>
  <c r="F113" i="8"/>
  <c r="G113" i="8"/>
  <c r="H113" i="8"/>
  <c r="I113" i="8"/>
  <c r="J113" i="8"/>
  <c r="K113" i="8"/>
  <c r="B114" i="8"/>
  <c r="C114" i="8"/>
  <c r="D114" i="8"/>
  <c r="T114" i="8" s="1"/>
  <c r="E114" i="8"/>
  <c r="S114" i="8" s="1"/>
  <c r="F114" i="8"/>
  <c r="G114" i="8"/>
  <c r="H114" i="8"/>
  <c r="I114" i="8"/>
  <c r="J114" i="8"/>
  <c r="K114" i="8"/>
  <c r="B115" i="8"/>
  <c r="C115" i="8"/>
  <c r="D115" i="8"/>
  <c r="T115" i="8" s="1"/>
  <c r="E115" i="8"/>
  <c r="S115" i="8" s="1"/>
  <c r="F115" i="8"/>
  <c r="G115" i="8"/>
  <c r="H115" i="8"/>
  <c r="I115" i="8"/>
  <c r="J115" i="8"/>
  <c r="K115" i="8"/>
  <c r="R115" i="8" s="1"/>
  <c r="V115" i="8" s="1"/>
  <c r="B116" i="8"/>
  <c r="C116" i="8"/>
  <c r="D116" i="8"/>
  <c r="T116" i="8" s="1"/>
  <c r="E116" i="8"/>
  <c r="S116" i="8" s="1"/>
  <c r="F116" i="8"/>
  <c r="G116" i="8"/>
  <c r="H116" i="8"/>
  <c r="I116" i="8"/>
  <c r="J116" i="8"/>
  <c r="K116" i="8"/>
  <c r="R116" i="8" s="1"/>
  <c r="B117" i="8"/>
  <c r="C117" i="8"/>
  <c r="D117" i="8"/>
  <c r="T117" i="8" s="1"/>
  <c r="E117" i="8"/>
  <c r="S117" i="8" s="1"/>
  <c r="F117" i="8"/>
  <c r="G117" i="8"/>
  <c r="H117" i="8"/>
  <c r="I117" i="8"/>
  <c r="J117" i="8"/>
  <c r="K117" i="8"/>
  <c r="B118" i="8"/>
  <c r="C118" i="8"/>
  <c r="D118" i="8"/>
  <c r="T118" i="8" s="1"/>
  <c r="E118" i="8"/>
  <c r="S118" i="8" s="1"/>
  <c r="F118" i="8"/>
  <c r="G118" i="8"/>
  <c r="H118" i="8"/>
  <c r="I118" i="8"/>
  <c r="J118" i="8"/>
  <c r="K118" i="8"/>
  <c r="B119" i="8"/>
  <c r="C119" i="8"/>
  <c r="D119" i="8"/>
  <c r="T119" i="8" s="1"/>
  <c r="E119" i="8"/>
  <c r="S119" i="8" s="1"/>
  <c r="F119" i="8"/>
  <c r="G119" i="8"/>
  <c r="H119" i="8"/>
  <c r="I119" i="8"/>
  <c r="J119" i="8"/>
  <c r="K119" i="8"/>
  <c r="B120" i="8"/>
  <c r="C120" i="8"/>
  <c r="D120" i="8"/>
  <c r="T120" i="8" s="1"/>
  <c r="E120" i="8"/>
  <c r="S120" i="8" s="1"/>
  <c r="F120" i="8"/>
  <c r="G120" i="8"/>
  <c r="H120" i="8"/>
  <c r="I120" i="8"/>
  <c r="J120" i="8"/>
  <c r="K120" i="8"/>
  <c r="B121" i="8"/>
  <c r="C121" i="8"/>
  <c r="D121" i="8"/>
  <c r="T121" i="8" s="1"/>
  <c r="E121" i="8"/>
  <c r="S121" i="8" s="1"/>
  <c r="F121" i="8"/>
  <c r="G121" i="8"/>
  <c r="H121" i="8"/>
  <c r="I121" i="8"/>
  <c r="J121" i="8"/>
  <c r="K121" i="8"/>
  <c r="B122" i="8"/>
  <c r="C122" i="8"/>
  <c r="D122" i="8"/>
  <c r="T122" i="8" s="1"/>
  <c r="E122" i="8"/>
  <c r="S122" i="8" s="1"/>
  <c r="F122" i="8"/>
  <c r="G122" i="8"/>
  <c r="H122" i="8"/>
  <c r="I122" i="8"/>
  <c r="J122" i="8"/>
  <c r="K122" i="8"/>
  <c r="B123" i="8"/>
  <c r="C123" i="8"/>
  <c r="D123" i="8"/>
  <c r="T123" i="8" s="1"/>
  <c r="E123" i="8"/>
  <c r="S123" i="8" s="1"/>
  <c r="F123" i="8"/>
  <c r="G123" i="8"/>
  <c r="H123" i="8"/>
  <c r="I123" i="8"/>
  <c r="J123" i="8"/>
  <c r="K123" i="8"/>
  <c r="R123" i="8" s="1"/>
  <c r="B124" i="8"/>
  <c r="C124" i="8"/>
  <c r="D124" i="8"/>
  <c r="T124" i="8" s="1"/>
  <c r="E124" i="8"/>
  <c r="S124" i="8" s="1"/>
  <c r="F124" i="8"/>
  <c r="G124" i="8"/>
  <c r="H124" i="8"/>
  <c r="I124" i="8"/>
  <c r="J124" i="8"/>
  <c r="K124" i="8"/>
  <c r="B125" i="8"/>
  <c r="C125" i="8"/>
  <c r="D125" i="8"/>
  <c r="T125" i="8" s="1"/>
  <c r="E125" i="8"/>
  <c r="S125" i="8" s="1"/>
  <c r="F125" i="8"/>
  <c r="G125" i="8"/>
  <c r="H125" i="8"/>
  <c r="I125" i="8"/>
  <c r="J125" i="8"/>
  <c r="K125" i="8"/>
  <c r="B126" i="8"/>
  <c r="C126" i="8"/>
  <c r="D126" i="8"/>
  <c r="T126" i="8" s="1"/>
  <c r="E126" i="8"/>
  <c r="S126" i="8" s="1"/>
  <c r="F126" i="8"/>
  <c r="G126" i="8"/>
  <c r="H126" i="8"/>
  <c r="I126" i="8"/>
  <c r="J126" i="8"/>
  <c r="K126" i="8"/>
  <c r="B127" i="8"/>
  <c r="C127" i="8"/>
  <c r="D127" i="8"/>
  <c r="T127" i="8" s="1"/>
  <c r="E127" i="8"/>
  <c r="S127" i="8" s="1"/>
  <c r="F127" i="8"/>
  <c r="G127" i="8"/>
  <c r="H127" i="8"/>
  <c r="I127" i="8"/>
  <c r="J127" i="8"/>
  <c r="K127" i="8"/>
  <c r="B128" i="8"/>
  <c r="C128" i="8"/>
  <c r="D128" i="8"/>
  <c r="T128" i="8" s="1"/>
  <c r="E128" i="8"/>
  <c r="S128" i="8" s="1"/>
  <c r="F128" i="8"/>
  <c r="G128" i="8"/>
  <c r="H128" i="8"/>
  <c r="I128" i="8"/>
  <c r="J128" i="8"/>
  <c r="K128" i="8"/>
  <c r="B129" i="8"/>
  <c r="C129" i="8"/>
  <c r="D129" i="8"/>
  <c r="T129" i="8" s="1"/>
  <c r="E129" i="8"/>
  <c r="S129" i="8" s="1"/>
  <c r="F129" i="8"/>
  <c r="G129" i="8"/>
  <c r="H129" i="8"/>
  <c r="I129" i="8"/>
  <c r="J129" i="8"/>
  <c r="K129" i="8"/>
  <c r="B130" i="8"/>
  <c r="C130" i="8"/>
  <c r="D130" i="8"/>
  <c r="T130" i="8" s="1"/>
  <c r="E130" i="8"/>
  <c r="S130" i="8" s="1"/>
  <c r="F130" i="8"/>
  <c r="G130" i="8"/>
  <c r="H130" i="8"/>
  <c r="I130" i="8"/>
  <c r="J130" i="8"/>
  <c r="K130" i="8"/>
  <c r="B131" i="8"/>
  <c r="C131" i="8"/>
  <c r="D131" i="8"/>
  <c r="T131" i="8" s="1"/>
  <c r="E131" i="8"/>
  <c r="S131" i="8" s="1"/>
  <c r="F131" i="8"/>
  <c r="G131" i="8"/>
  <c r="H131" i="8"/>
  <c r="I131" i="8"/>
  <c r="J131" i="8"/>
  <c r="K131" i="8"/>
  <c r="B132" i="8"/>
  <c r="C132" i="8"/>
  <c r="D132" i="8"/>
  <c r="T132" i="8" s="1"/>
  <c r="E132" i="8"/>
  <c r="S132" i="8" s="1"/>
  <c r="F132" i="8"/>
  <c r="G132" i="8"/>
  <c r="H132" i="8"/>
  <c r="I132" i="8"/>
  <c r="J132" i="8"/>
  <c r="K132" i="8"/>
  <c r="B133" i="8"/>
  <c r="C133" i="8"/>
  <c r="D133" i="8"/>
  <c r="T133" i="8" s="1"/>
  <c r="E133" i="8"/>
  <c r="S133" i="8" s="1"/>
  <c r="F133" i="8"/>
  <c r="G133" i="8"/>
  <c r="H133" i="8"/>
  <c r="I133" i="8"/>
  <c r="J133" i="8"/>
  <c r="K133" i="8"/>
  <c r="B134" i="8"/>
  <c r="C134" i="8"/>
  <c r="D134" i="8"/>
  <c r="T134" i="8" s="1"/>
  <c r="E134" i="8"/>
  <c r="S134" i="8" s="1"/>
  <c r="F134" i="8"/>
  <c r="G134" i="8"/>
  <c r="H134" i="8"/>
  <c r="I134" i="8"/>
  <c r="J134" i="8"/>
  <c r="K134" i="8"/>
  <c r="B135" i="8"/>
  <c r="C135" i="8"/>
  <c r="D135" i="8"/>
  <c r="T135" i="8" s="1"/>
  <c r="E135" i="8"/>
  <c r="S135" i="8" s="1"/>
  <c r="F135" i="8"/>
  <c r="G135" i="8"/>
  <c r="H135" i="8"/>
  <c r="I135" i="8"/>
  <c r="J135" i="8"/>
  <c r="K135" i="8"/>
  <c r="B136" i="8"/>
  <c r="C136" i="8"/>
  <c r="D136" i="8"/>
  <c r="T136" i="8" s="1"/>
  <c r="E136" i="8"/>
  <c r="S136" i="8" s="1"/>
  <c r="F136" i="8"/>
  <c r="G136" i="8"/>
  <c r="H136" i="8"/>
  <c r="I136" i="8"/>
  <c r="J136" i="8"/>
  <c r="K136" i="8"/>
  <c r="R136" i="8" s="1"/>
  <c r="B137" i="8"/>
  <c r="C137" i="8"/>
  <c r="D137" i="8"/>
  <c r="T137" i="8" s="1"/>
  <c r="E137" i="8"/>
  <c r="S137" i="8" s="1"/>
  <c r="F137" i="8"/>
  <c r="G137" i="8"/>
  <c r="H137" i="8"/>
  <c r="I137" i="8"/>
  <c r="J137" i="8"/>
  <c r="K137" i="8"/>
  <c r="B138" i="8"/>
  <c r="C138" i="8"/>
  <c r="D138" i="8"/>
  <c r="T138" i="8" s="1"/>
  <c r="E138" i="8"/>
  <c r="S138" i="8" s="1"/>
  <c r="F138" i="8"/>
  <c r="G138" i="8"/>
  <c r="H138" i="8"/>
  <c r="I138" i="8"/>
  <c r="J138" i="8"/>
  <c r="K138" i="8"/>
  <c r="B139" i="8"/>
  <c r="C139" i="8"/>
  <c r="D139" i="8"/>
  <c r="T139" i="8" s="1"/>
  <c r="E139" i="8"/>
  <c r="S139" i="8" s="1"/>
  <c r="F139" i="8"/>
  <c r="G139" i="8"/>
  <c r="H139" i="8"/>
  <c r="I139" i="8"/>
  <c r="J139" i="8"/>
  <c r="K139" i="8"/>
  <c r="B140" i="8"/>
  <c r="C140" i="8"/>
  <c r="D140" i="8"/>
  <c r="T140" i="8" s="1"/>
  <c r="E140" i="8"/>
  <c r="S140" i="8" s="1"/>
  <c r="F140" i="8"/>
  <c r="G140" i="8"/>
  <c r="H140" i="8"/>
  <c r="I140" i="8"/>
  <c r="J140" i="8"/>
  <c r="K140" i="8"/>
  <c r="R140" i="8" s="1"/>
  <c r="B141" i="8"/>
  <c r="C141" i="8"/>
  <c r="D141" i="8"/>
  <c r="T141" i="8" s="1"/>
  <c r="E141" i="8"/>
  <c r="S141" i="8" s="1"/>
  <c r="F141" i="8"/>
  <c r="G141" i="8"/>
  <c r="H141" i="8"/>
  <c r="I141" i="8"/>
  <c r="J141" i="8"/>
  <c r="K141" i="8"/>
  <c r="B142" i="8"/>
  <c r="C142" i="8"/>
  <c r="D142" i="8"/>
  <c r="T142" i="8" s="1"/>
  <c r="E142" i="8"/>
  <c r="S142" i="8" s="1"/>
  <c r="F142" i="8"/>
  <c r="G142" i="8"/>
  <c r="H142" i="8"/>
  <c r="I142" i="8"/>
  <c r="J142" i="8"/>
  <c r="K142" i="8"/>
  <c r="B143" i="8"/>
  <c r="C143" i="8"/>
  <c r="D143" i="8"/>
  <c r="T143" i="8" s="1"/>
  <c r="E143" i="8"/>
  <c r="S143" i="8" s="1"/>
  <c r="F143" i="8"/>
  <c r="G143" i="8"/>
  <c r="H143" i="8"/>
  <c r="I143" i="8"/>
  <c r="J143" i="8"/>
  <c r="K143" i="8"/>
  <c r="B144" i="8"/>
  <c r="C144" i="8"/>
  <c r="D144" i="8"/>
  <c r="T144" i="8" s="1"/>
  <c r="E144" i="8"/>
  <c r="S144" i="8" s="1"/>
  <c r="F144" i="8"/>
  <c r="G144" i="8"/>
  <c r="H144" i="8"/>
  <c r="I144" i="8"/>
  <c r="J144" i="8"/>
  <c r="K144" i="8"/>
  <c r="R144" i="8" s="1"/>
  <c r="B145" i="8"/>
  <c r="C145" i="8"/>
  <c r="D145" i="8"/>
  <c r="T145" i="8" s="1"/>
  <c r="E145" i="8"/>
  <c r="S145" i="8" s="1"/>
  <c r="F145" i="8"/>
  <c r="G145" i="8"/>
  <c r="H145" i="8"/>
  <c r="I145" i="8"/>
  <c r="J145" i="8"/>
  <c r="K145" i="8"/>
  <c r="B146" i="8"/>
  <c r="C146" i="8"/>
  <c r="D146" i="8"/>
  <c r="T146" i="8" s="1"/>
  <c r="E146" i="8"/>
  <c r="S146" i="8" s="1"/>
  <c r="F146" i="8"/>
  <c r="G146" i="8"/>
  <c r="H146" i="8"/>
  <c r="I146" i="8"/>
  <c r="J146" i="8"/>
  <c r="K146" i="8"/>
  <c r="B147" i="8"/>
  <c r="C147" i="8"/>
  <c r="D147" i="8"/>
  <c r="T147" i="8" s="1"/>
  <c r="E147" i="8"/>
  <c r="S147" i="8" s="1"/>
  <c r="F147" i="8"/>
  <c r="G147" i="8"/>
  <c r="H147" i="8"/>
  <c r="I147" i="8"/>
  <c r="J147" i="8"/>
  <c r="K147" i="8"/>
  <c r="R147" i="8" s="1"/>
  <c r="B148" i="8"/>
  <c r="C148" i="8"/>
  <c r="D148" i="8"/>
  <c r="T148" i="8" s="1"/>
  <c r="E148" i="8"/>
  <c r="S148" i="8" s="1"/>
  <c r="F148" i="8"/>
  <c r="G148" i="8"/>
  <c r="H148" i="8"/>
  <c r="I148" i="8"/>
  <c r="J148" i="8"/>
  <c r="K148" i="8"/>
  <c r="B149" i="8"/>
  <c r="C149" i="8"/>
  <c r="D149" i="8"/>
  <c r="T149" i="8" s="1"/>
  <c r="E149" i="8"/>
  <c r="S149" i="8" s="1"/>
  <c r="F149" i="8"/>
  <c r="G149" i="8"/>
  <c r="H149" i="8"/>
  <c r="I149" i="8"/>
  <c r="J149" i="8"/>
  <c r="K149" i="8"/>
  <c r="B150" i="8"/>
  <c r="C150" i="8"/>
  <c r="D150" i="8"/>
  <c r="T150" i="8" s="1"/>
  <c r="E150" i="8"/>
  <c r="S150" i="8" s="1"/>
  <c r="F150" i="8"/>
  <c r="G150" i="8"/>
  <c r="H150" i="8"/>
  <c r="I150" i="8"/>
  <c r="J150" i="8"/>
  <c r="K150" i="8"/>
  <c r="B151" i="8"/>
  <c r="C151" i="8"/>
  <c r="D151" i="8"/>
  <c r="T151" i="8" s="1"/>
  <c r="E151" i="8"/>
  <c r="S151" i="8" s="1"/>
  <c r="F151" i="8"/>
  <c r="G151" i="8"/>
  <c r="H151" i="8"/>
  <c r="I151" i="8"/>
  <c r="J151" i="8"/>
  <c r="K151" i="8"/>
  <c r="B152" i="8"/>
  <c r="C152" i="8"/>
  <c r="D152" i="8"/>
  <c r="T152" i="8" s="1"/>
  <c r="E152" i="8"/>
  <c r="S152" i="8" s="1"/>
  <c r="F152" i="8"/>
  <c r="G152" i="8"/>
  <c r="H152" i="8"/>
  <c r="I152" i="8"/>
  <c r="J152" i="8"/>
  <c r="K152" i="8"/>
  <c r="B153" i="8"/>
  <c r="C153" i="8"/>
  <c r="D153" i="8"/>
  <c r="T153" i="8" s="1"/>
  <c r="E153" i="8"/>
  <c r="S153" i="8" s="1"/>
  <c r="F153" i="8"/>
  <c r="G153" i="8"/>
  <c r="H153" i="8"/>
  <c r="I153" i="8"/>
  <c r="J153" i="8"/>
  <c r="K153" i="8"/>
  <c r="B154" i="8"/>
  <c r="C154" i="8"/>
  <c r="D154" i="8"/>
  <c r="T154" i="8" s="1"/>
  <c r="E154" i="8"/>
  <c r="S154" i="8" s="1"/>
  <c r="F154" i="8"/>
  <c r="G154" i="8"/>
  <c r="H154" i="8"/>
  <c r="I154" i="8"/>
  <c r="J154" i="8"/>
  <c r="K154" i="8"/>
  <c r="B155" i="8"/>
  <c r="C155" i="8"/>
  <c r="D155" i="8"/>
  <c r="T155" i="8" s="1"/>
  <c r="E155" i="8"/>
  <c r="S155" i="8" s="1"/>
  <c r="F155" i="8"/>
  <c r="G155" i="8"/>
  <c r="H155" i="8"/>
  <c r="I155" i="8"/>
  <c r="J155" i="8"/>
  <c r="K155" i="8"/>
  <c r="B156" i="8"/>
  <c r="C156" i="8"/>
  <c r="D156" i="8"/>
  <c r="T156" i="8" s="1"/>
  <c r="E156" i="8"/>
  <c r="S156" i="8" s="1"/>
  <c r="F156" i="8"/>
  <c r="G156" i="8"/>
  <c r="H156" i="8"/>
  <c r="I156" i="8"/>
  <c r="J156" i="8"/>
  <c r="K156" i="8"/>
  <c r="B157" i="8"/>
  <c r="C157" i="8"/>
  <c r="D157" i="8"/>
  <c r="T157" i="8" s="1"/>
  <c r="E157" i="8"/>
  <c r="S157" i="8" s="1"/>
  <c r="F157" i="8"/>
  <c r="G157" i="8"/>
  <c r="H157" i="8"/>
  <c r="I157" i="8"/>
  <c r="J157" i="8"/>
  <c r="K157" i="8"/>
  <c r="B158" i="8"/>
  <c r="C158" i="8"/>
  <c r="D158" i="8"/>
  <c r="T158" i="8" s="1"/>
  <c r="E158" i="8"/>
  <c r="S158" i="8" s="1"/>
  <c r="F158" i="8"/>
  <c r="G158" i="8"/>
  <c r="H158" i="8"/>
  <c r="I158" i="8"/>
  <c r="J158" i="8"/>
  <c r="K158" i="8"/>
  <c r="B159" i="8"/>
  <c r="C159" i="8"/>
  <c r="D159" i="8"/>
  <c r="T159" i="8" s="1"/>
  <c r="E159" i="8"/>
  <c r="S159" i="8" s="1"/>
  <c r="F159" i="8"/>
  <c r="G159" i="8"/>
  <c r="H159" i="8"/>
  <c r="I159" i="8"/>
  <c r="J159" i="8"/>
  <c r="K159" i="8"/>
  <c r="B160" i="8"/>
  <c r="C160" i="8"/>
  <c r="D160" i="8"/>
  <c r="T160" i="8" s="1"/>
  <c r="E160" i="8"/>
  <c r="S160" i="8" s="1"/>
  <c r="F160" i="8"/>
  <c r="G160" i="8"/>
  <c r="H160" i="8"/>
  <c r="I160" i="8"/>
  <c r="J160" i="8"/>
  <c r="K160" i="8"/>
  <c r="B161" i="8"/>
  <c r="C161" i="8"/>
  <c r="D161" i="8"/>
  <c r="T161" i="8" s="1"/>
  <c r="E161" i="8"/>
  <c r="S161" i="8" s="1"/>
  <c r="F161" i="8"/>
  <c r="G161" i="8"/>
  <c r="H161" i="8"/>
  <c r="I161" i="8"/>
  <c r="J161" i="8"/>
  <c r="K161" i="8"/>
  <c r="B162" i="8"/>
  <c r="C162" i="8"/>
  <c r="D162" i="8"/>
  <c r="T162" i="8" s="1"/>
  <c r="E162" i="8"/>
  <c r="S162" i="8" s="1"/>
  <c r="F162" i="8"/>
  <c r="G162" i="8"/>
  <c r="H162" i="8"/>
  <c r="I162" i="8"/>
  <c r="J162" i="8"/>
  <c r="K162" i="8"/>
  <c r="B163" i="8"/>
  <c r="C163" i="8"/>
  <c r="D163" i="8"/>
  <c r="T163" i="8" s="1"/>
  <c r="E163" i="8"/>
  <c r="S163" i="8" s="1"/>
  <c r="F163" i="8"/>
  <c r="G163" i="8"/>
  <c r="H163" i="8"/>
  <c r="I163" i="8"/>
  <c r="J163" i="8"/>
  <c r="K163" i="8"/>
  <c r="B164" i="8"/>
  <c r="C164" i="8"/>
  <c r="D164" i="8"/>
  <c r="T164" i="8" s="1"/>
  <c r="E164" i="8"/>
  <c r="S164" i="8" s="1"/>
  <c r="F164" i="8"/>
  <c r="G164" i="8"/>
  <c r="H164" i="8"/>
  <c r="I164" i="8"/>
  <c r="J164" i="8"/>
  <c r="K164" i="8"/>
  <c r="R164" i="8" s="1"/>
  <c r="B165" i="8"/>
  <c r="C165" i="8"/>
  <c r="D165" i="8"/>
  <c r="T165" i="8" s="1"/>
  <c r="E165" i="8"/>
  <c r="S165" i="8" s="1"/>
  <c r="F165" i="8"/>
  <c r="G165" i="8"/>
  <c r="H165" i="8"/>
  <c r="I165" i="8"/>
  <c r="J165" i="8"/>
  <c r="K165" i="8"/>
  <c r="B166" i="8"/>
  <c r="C166" i="8"/>
  <c r="D166" i="8"/>
  <c r="T166" i="8" s="1"/>
  <c r="E166" i="8"/>
  <c r="S166" i="8" s="1"/>
  <c r="F166" i="8"/>
  <c r="G166" i="8"/>
  <c r="H166" i="8"/>
  <c r="I166" i="8"/>
  <c r="J166" i="8"/>
  <c r="K166" i="8"/>
  <c r="B167" i="8"/>
  <c r="C167" i="8"/>
  <c r="D167" i="8"/>
  <c r="T167" i="8" s="1"/>
  <c r="E167" i="8"/>
  <c r="S167" i="8" s="1"/>
  <c r="F167" i="8"/>
  <c r="G167" i="8"/>
  <c r="H167" i="8"/>
  <c r="I167" i="8"/>
  <c r="J167" i="8"/>
  <c r="K167" i="8"/>
  <c r="B168" i="8"/>
  <c r="C168" i="8"/>
  <c r="D168" i="8"/>
  <c r="E168" i="8"/>
  <c r="S168" i="8" s="1"/>
  <c r="F168" i="8"/>
  <c r="G168" i="8"/>
  <c r="H168" i="8"/>
  <c r="I168" i="8"/>
  <c r="J168" i="8"/>
  <c r="K168" i="8"/>
  <c r="R168" i="8" s="1"/>
  <c r="B169" i="8"/>
  <c r="C169" i="8"/>
  <c r="D169" i="8"/>
  <c r="T169" i="8" s="1"/>
  <c r="E169" i="8"/>
  <c r="S169" i="8" s="1"/>
  <c r="F169" i="8"/>
  <c r="G169" i="8"/>
  <c r="H169" i="8"/>
  <c r="I169" i="8"/>
  <c r="J169" i="8"/>
  <c r="K169" i="8"/>
  <c r="B170" i="8"/>
  <c r="C170" i="8"/>
  <c r="D170" i="8"/>
  <c r="T170" i="8" s="1"/>
  <c r="E170" i="8"/>
  <c r="F170" i="8"/>
  <c r="G170" i="8"/>
  <c r="H170" i="8"/>
  <c r="I170" i="8"/>
  <c r="J170" i="8"/>
  <c r="K170" i="8"/>
  <c r="B171" i="8"/>
  <c r="C171" i="8"/>
  <c r="D171" i="8"/>
  <c r="T171" i="8" s="1"/>
  <c r="E171" i="8"/>
  <c r="S171" i="8" s="1"/>
  <c r="F171" i="8"/>
  <c r="G171" i="8"/>
  <c r="H171" i="8"/>
  <c r="I171" i="8"/>
  <c r="J171" i="8"/>
  <c r="K171" i="8"/>
  <c r="R171" i="8" s="1"/>
  <c r="B172" i="8"/>
  <c r="C172" i="8"/>
  <c r="D172" i="8"/>
  <c r="T172" i="8" s="1"/>
  <c r="E172" i="8"/>
  <c r="S172" i="8" s="1"/>
  <c r="F172" i="8"/>
  <c r="G172" i="8"/>
  <c r="H172" i="8"/>
  <c r="I172" i="8"/>
  <c r="J172" i="8"/>
  <c r="K172" i="8"/>
  <c r="R172" i="8" s="1"/>
  <c r="B173" i="8"/>
  <c r="C173" i="8"/>
  <c r="D173" i="8"/>
  <c r="T173" i="8" s="1"/>
  <c r="E173" i="8"/>
  <c r="S173" i="8" s="1"/>
  <c r="F173" i="8"/>
  <c r="G173" i="8"/>
  <c r="H173" i="8"/>
  <c r="I173" i="8"/>
  <c r="J173" i="8"/>
  <c r="K173" i="8"/>
  <c r="B174" i="8"/>
  <c r="C174" i="8"/>
  <c r="D174" i="8"/>
  <c r="T174" i="8" s="1"/>
  <c r="E174" i="8"/>
  <c r="S174" i="8" s="1"/>
  <c r="F174" i="8"/>
  <c r="G174" i="8"/>
  <c r="H174" i="8"/>
  <c r="I174" i="8"/>
  <c r="J174" i="8"/>
  <c r="K174" i="8"/>
  <c r="B175" i="8"/>
  <c r="C175" i="8"/>
  <c r="D175" i="8"/>
  <c r="T175" i="8" s="1"/>
  <c r="E175" i="8"/>
  <c r="S175" i="8" s="1"/>
  <c r="F175" i="8"/>
  <c r="G175" i="8"/>
  <c r="H175" i="8"/>
  <c r="I175" i="8"/>
  <c r="J175" i="8"/>
  <c r="K175" i="8"/>
  <c r="B176" i="8"/>
  <c r="C176" i="8"/>
  <c r="D176" i="8"/>
  <c r="T176" i="8" s="1"/>
  <c r="E176" i="8"/>
  <c r="S176" i="8" s="1"/>
  <c r="F176" i="8"/>
  <c r="G176" i="8"/>
  <c r="H176" i="8"/>
  <c r="I176" i="8"/>
  <c r="J176" i="8"/>
  <c r="K176" i="8"/>
  <c r="B177" i="8"/>
  <c r="C177" i="8"/>
  <c r="D177" i="8"/>
  <c r="T177" i="8" s="1"/>
  <c r="E177" i="8"/>
  <c r="S177" i="8" s="1"/>
  <c r="F177" i="8"/>
  <c r="G177" i="8"/>
  <c r="H177" i="8"/>
  <c r="I177" i="8"/>
  <c r="J177" i="8"/>
  <c r="K177" i="8"/>
  <c r="B178" i="8"/>
  <c r="C178" i="8"/>
  <c r="D178" i="8"/>
  <c r="T178" i="8" s="1"/>
  <c r="E178" i="8"/>
  <c r="S178" i="8" s="1"/>
  <c r="F178" i="8"/>
  <c r="G178" i="8"/>
  <c r="H178" i="8"/>
  <c r="I178" i="8"/>
  <c r="J178" i="8"/>
  <c r="K178" i="8"/>
  <c r="B179" i="8"/>
  <c r="C179" i="8"/>
  <c r="D179" i="8"/>
  <c r="T179" i="8" s="1"/>
  <c r="E179" i="8"/>
  <c r="S179" i="8" s="1"/>
  <c r="F179" i="8"/>
  <c r="G179" i="8"/>
  <c r="H179" i="8"/>
  <c r="I179" i="8"/>
  <c r="J179" i="8"/>
  <c r="K179" i="8"/>
  <c r="R179" i="8" s="1"/>
  <c r="B180" i="8"/>
  <c r="C180" i="8"/>
  <c r="D180" i="8"/>
  <c r="T180" i="8" s="1"/>
  <c r="E180" i="8"/>
  <c r="S180" i="8" s="1"/>
  <c r="F180" i="8"/>
  <c r="G180" i="8"/>
  <c r="H180" i="8"/>
  <c r="I180" i="8"/>
  <c r="J180" i="8"/>
  <c r="K180" i="8"/>
  <c r="B181" i="8"/>
  <c r="C181" i="8"/>
  <c r="D181" i="8"/>
  <c r="T181" i="8" s="1"/>
  <c r="E181" i="8"/>
  <c r="S181" i="8" s="1"/>
  <c r="F181" i="8"/>
  <c r="G181" i="8"/>
  <c r="H181" i="8"/>
  <c r="I181" i="8"/>
  <c r="J181" i="8"/>
  <c r="K181" i="8"/>
  <c r="B182" i="8"/>
  <c r="C182" i="8"/>
  <c r="D182" i="8"/>
  <c r="T182" i="8" s="1"/>
  <c r="E182" i="8"/>
  <c r="S182" i="8" s="1"/>
  <c r="F182" i="8"/>
  <c r="G182" i="8"/>
  <c r="H182" i="8"/>
  <c r="I182" i="8"/>
  <c r="J182" i="8"/>
  <c r="K182" i="8"/>
  <c r="B183" i="8"/>
  <c r="C183" i="8"/>
  <c r="D183" i="8"/>
  <c r="T183" i="8" s="1"/>
  <c r="E183" i="8"/>
  <c r="S183" i="8" s="1"/>
  <c r="F183" i="8"/>
  <c r="G183" i="8"/>
  <c r="H183" i="8"/>
  <c r="I183" i="8"/>
  <c r="J183" i="8"/>
  <c r="K183" i="8"/>
  <c r="B184" i="8"/>
  <c r="C184" i="8"/>
  <c r="D184" i="8"/>
  <c r="T184" i="8" s="1"/>
  <c r="E184" i="8"/>
  <c r="S184" i="8" s="1"/>
  <c r="F184" i="8"/>
  <c r="G184" i="8"/>
  <c r="H184" i="8"/>
  <c r="I184" i="8"/>
  <c r="J184" i="8"/>
  <c r="K184" i="8"/>
  <c r="B185" i="8"/>
  <c r="C185" i="8"/>
  <c r="D185" i="8"/>
  <c r="T185" i="8" s="1"/>
  <c r="E185" i="8"/>
  <c r="S185" i="8" s="1"/>
  <c r="F185" i="8"/>
  <c r="G185" i="8"/>
  <c r="H185" i="8"/>
  <c r="I185" i="8"/>
  <c r="J185" i="8"/>
  <c r="K185" i="8"/>
  <c r="B186" i="8"/>
  <c r="C186" i="8"/>
  <c r="D186" i="8"/>
  <c r="T186" i="8" s="1"/>
  <c r="E186" i="8"/>
  <c r="S186" i="8" s="1"/>
  <c r="F186" i="8"/>
  <c r="G186" i="8"/>
  <c r="H186" i="8"/>
  <c r="I186" i="8"/>
  <c r="J186" i="8"/>
  <c r="K186" i="8"/>
  <c r="B187" i="8"/>
  <c r="C187" i="8"/>
  <c r="D187" i="8"/>
  <c r="T187" i="8" s="1"/>
  <c r="E187" i="8"/>
  <c r="S187" i="8" s="1"/>
  <c r="F187" i="8"/>
  <c r="G187" i="8"/>
  <c r="H187" i="8"/>
  <c r="I187" i="8"/>
  <c r="J187" i="8"/>
  <c r="K187" i="8"/>
  <c r="B188" i="8"/>
  <c r="C188" i="8"/>
  <c r="D188" i="8"/>
  <c r="T188" i="8" s="1"/>
  <c r="E188" i="8"/>
  <c r="S188" i="8" s="1"/>
  <c r="F188" i="8"/>
  <c r="G188" i="8"/>
  <c r="H188" i="8"/>
  <c r="I188" i="8"/>
  <c r="J188" i="8"/>
  <c r="K188" i="8"/>
  <c r="B189" i="8"/>
  <c r="C189" i="8"/>
  <c r="D189" i="8"/>
  <c r="T189" i="8" s="1"/>
  <c r="E189" i="8"/>
  <c r="S189" i="8" s="1"/>
  <c r="F189" i="8"/>
  <c r="G189" i="8"/>
  <c r="H189" i="8"/>
  <c r="I189" i="8"/>
  <c r="J189" i="8"/>
  <c r="K189" i="8"/>
  <c r="B190" i="8"/>
  <c r="C190" i="8"/>
  <c r="D190" i="8"/>
  <c r="T190" i="8" s="1"/>
  <c r="E190" i="8"/>
  <c r="S190" i="8" s="1"/>
  <c r="F190" i="8"/>
  <c r="G190" i="8"/>
  <c r="H190" i="8"/>
  <c r="I190" i="8"/>
  <c r="J190" i="8"/>
  <c r="K190" i="8"/>
  <c r="B191" i="8"/>
  <c r="C191" i="8"/>
  <c r="D191" i="8"/>
  <c r="T191" i="8" s="1"/>
  <c r="E191" i="8"/>
  <c r="S191" i="8" s="1"/>
  <c r="F191" i="8"/>
  <c r="G191" i="8"/>
  <c r="H191" i="8"/>
  <c r="I191" i="8"/>
  <c r="J191" i="8"/>
  <c r="K191" i="8"/>
  <c r="B192" i="8"/>
  <c r="C192" i="8"/>
  <c r="D192" i="8"/>
  <c r="T192" i="8" s="1"/>
  <c r="E192" i="8"/>
  <c r="S192" i="8" s="1"/>
  <c r="F192" i="8"/>
  <c r="G192" i="8"/>
  <c r="H192" i="8"/>
  <c r="I192" i="8"/>
  <c r="J192" i="8"/>
  <c r="K192" i="8"/>
  <c r="R192" i="8" s="1"/>
  <c r="B193" i="8"/>
  <c r="C193" i="8"/>
  <c r="D193" i="8"/>
  <c r="T193" i="8" s="1"/>
  <c r="E193" i="8"/>
  <c r="S193" i="8" s="1"/>
  <c r="F193" i="8"/>
  <c r="G193" i="8"/>
  <c r="H193" i="8"/>
  <c r="I193" i="8"/>
  <c r="J193" i="8"/>
  <c r="K193" i="8"/>
  <c r="B194" i="8"/>
  <c r="C194" i="8"/>
  <c r="D194" i="8"/>
  <c r="T194" i="8" s="1"/>
  <c r="E194" i="8"/>
  <c r="S194" i="8" s="1"/>
  <c r="F194" i="8"/>
  <c r="G194" i="8"/>
  <c r="H194" i="8"/>
  <c r="I194" i="8"/>
  <c r="J194" i="8"/>
  <c r="K194" i="8"/>
  <c r="B195" i="8"/>
  <c r="C195" i="8"/>
  <c r="D195" i="8"/>
  <c r="T195" i="8" s="1"/>
  <c r="E195" i="8"/>
  <c r="S195" i="8" s="1"/>
  <c r="F195" i="8"/>
  <c r="G195" i="8"/>
  <c r="H195" i="8"/>
  <c r="I195" i="8"/>
  <c r="J195" i="8"/>
  <c r="K195" i="8"/>
  <c r="B196" i="8"/>
  <c r="C196" i="8"/>
  <c r="D196" i="8"/>
  <c r="T196" i="8" s="1"/>
  <c r="E196" i="8"/>
  <c r="S196" i="8" s="1"/>
  <c r="F196" i="8"/>
  <c r="G196" i="8"/>
  <c r="H196" i="8"/>
  <c r="I196" i="8"/>
  <c r="J196" i="8"/>
  <c r="K196" i="8"/>
  <c r="R196" i="8" s="1"/>
  <c r="B197" i="8"/>
  <c r="C197" i="8"/>
  <c r="D197" i="8"/>
  <c r="T197" i="8" s="1"/>
  <c r="E197" i="8"/>
  <c r="S197" i="8" s="1"/>
  <c r="F197" i="8"/>
  <c r="G197" i="8"/>
  <c r="H197" i="8"/>
  <c r="I197" i="8"/>
  <c r="J197" i="8"/>
  <c r="K197" i="8"/>
  <c r="B198" i="8"/>
  <c r="C198" i="8"/>
  <c r="D198" i="8"/>
  <c r="T198" i="8" s="1"/>
  <c r="E198" i="8"/>
  <c r="S198" i="8" s="1"/>
  <c r="F198" i="8"/>
  <c r="G198" i="8"/>
  <c r="H198" i="8"/>
  <c r="I198" i="8"/>
  <c r="J198" i="8"/>
  <c r="K198" i="8"/>
  <c r="B199" i="8"/>
  <c r="C199" i="8"/>
  <c r="D199" i="8"/>
  <c r="T199" i="8" s="1"/>
  <c r="E199" i="8"/>
  <c r="S199" i="8" s="1"/>
  <c r="F199" i="8"/>
  <c r="G199" i="8"/>
  <c r="H199" i="8"/>
  <c r="I199" i="8"/>
  <c r="J199" i="8"/>
  <c r="K199" i="8"/>
  <c r="B200" i="8"/>
  <c r="C200" i="8"/>
  <c r="D200" i="8"/>
  <c r="T200" i="8" s="1"/>
  <c r="E200" i="8"/>
  <c r="S200" i="8" s="1"/>
  <c r="F200" i="8"/>
  <c r="G200" i="8"/>
  <c r="H200" i="8"/>
  <c r="I200" i="8"/>
  <c r="J200" i="8"/>
  <c r="K200" i="8"/>
  <c r="R200" i="8" s="1"/>
  <c r="B201" i="8"/>
  <c r="C201" i="8"/>
  <c r="D201" i="8"/>
  <c r="T201" i="8" s="1"/>
  <c r="E201" i="8"/>
  <c r="S201" i="8" s="1"/>
  <c r="F201" i="8"/>
  <c r="G201" i="8"/>
  <c r="H201" i="8"/>
  <c r="I201" i="8"/>
  <c r="J201" i="8"/>
  <c r="K201" i="8"/>
  <c r="B202" i="8"/>
  <c r="C202" i="8"/>
  <c r="D202" i="8"/>
  <c r="T202" i="8" s="1"/>
  <c r="E202" i="8"/>
  <c r="S202" i="8" s="1"/>
  <c r="F202" i="8"/>
  <c r="G202" i="8"/>
  <c r="H202" i="8"/>
  <c r="I202" i="8"/>
  <c r="J202" i="8"/>
  <c r="K202" i="8"/>
  <c r="B203" i="8"/>
  <c r="C203" i="8"/>
  <c r="D203" i="8"/>
  <c r="T203" i="8" s="1"/>
  <c r="E203" i="8"/>
  <c r="S203" i="8" s="1"/>
  <c r="F203" i="8"/>
  <c r="G203" i="8"/>
  <c r="H203" i="8"/>
  <c r="I203" i="8"/>
  <c r="J203" i="8"/>
  <c r="K203" i="8"/>
  <c r="R203" i="8" s="1"/>
  <c r="B204" i="8"/>
  <c r="C204" i="8"/>
  <c r="D204" i="8"/>
  <c r="T204" i="8" s="1"/>
  <c r="E204" i="8"/>
  <c r="S204" i="8" s="1"/>
  <c r="F204" i="8"/>
  <c r="G204" i="8"/>
  <c r="H204" i="8"/>
  <c r="I204" i="8"/>
  <c r="J204" i="8"/>
  <c r="K204" i="8"/>
  <c r="B205" i="8"/>
  <c r="C205" i="8"/>
  <c r="D205" i="8"/>
  <c r="T205" i="8" s="1"/>
  <c r="E205" i="8"/>
  <c r="S205" i="8" s="1"/>
  <c r="F205" i="8"/>
  <c r="G205" i="8"/>
  <c r="H205" i="8"/>
  <c r="I205" i="8"/>
  <c r="J205" i="8"/>
  <c r="K205" i="8"/>
  <c r="B206" i="8"/>
  <c r="C206" i="8"/>
  <c r="D206" i="8"/>
  <c r="T206" i="8" s="1"/>
  <c r="E206" i="8"/>
  <c r="S206" i="8" s="1"/>
  <c r="F206" i="8"/>
  <c r="G206" i="8"/>
  <c r="H206" i="8"/>
  <c r="I206" i="8"/>
  <c r="J206" i="8"/>
  <c r="K206" i="8"/>
  <c r="B207" i="8"/>
  <c r="C207" i="8"/>
  <c r="D207" i="8"/>
  <c r="T207" i="8" s="1"/>
  <c r="E207" i="8"/>
  <c r="S207" i="8" s="1"/>
  <c r="F207" i="8"/>
  <c r="G207" i="8"/>
  <c r="H207" i="8"/>
  <c r="I207" i="8"/>
  <c r="J207" i="8"/>
  <c r="K207" i="8"/>
  <c r="R207" i="8" s="1"/>
  <c r="B208" i="8"/>
  <c r="C208" i="8"/>
  <c r="D208" i="8"/>
  <c r="T208" i="8" s="1"/>
  <c r="E208" i="8"/>
  <c r="S208" i="8" s="1"/>
  <c r="F208" i="8"/>
  <c r="G208" i="8"/>
  <c r="H208" i="8"/>
  <c r="I208" i="8"/>
  <c r="J208" i="8"/>
  <c r="K208" i="8"/>
  <c r="B209" i="8"/>
  <c r="C209" i="8"/>
  <c r="D209" i="8"/>
  <c r="T209" i="8" s="1"/>
  <c r="E209" i="8"/>
  <c r="S209" i="8" s="1"/>
  <c r="F209" i="8"/>
  <c r="G209" i="8"/>
  <c r="H209" i="8"/>
  <c r="I209" i="8"/>
  <c r="J209" i="8"/>
  <c r="K209" i="8"/>
  <c r="B210" i="8"/>
  <c r="C210" i="8"/>
  <c r="D210" i="8"/>
  <c r="T210" i="8" s="1"/>
  <c r="E210" i="8"/>
  <c r="S210" i="8" s="1"/>
  <c r="F210" i="8"/>
  <c r="G210" i="8"/>
  <c r="H210" i="8"/>
  <c r="I210" i="8"/>
  <c r="J210" i="8"/>
  <c r="K210" i="8"/>
  <c r="B211" i="8"/>
  <c r="C211" i="8"/>
  <c r="D211" i="8"/>
  <c r="T211" i="8" s="1"/>
  <c r="E211" i="8"/>
  <c r="S211" i="8" s="1"/>
  <c r="F211" i="8"/>
  <c r="G211" i="8"/>
  <c r="H211" i="8"/>
  <c r="I211" i="8"/>
  <c r="J211" i="8"/>
  <c r="K211" i="8"/>
  <c r="B212" i="8"/>
  <c r="C212" i="8"/>
  <c r="D212" i="8"/>
  <c r="T212" i="8" s="1"/>
  <c r="E212" i="8"/>
  <c r="S212" i="8" s="1"/>
  <c r="F212" i="8"/>
  <c r="G212" i="8"/>
  <c r="H212" i="8"/>
  <c r="I212" i="8"/>
  <c r="J212" i="8"/>
  <c r="K212" i="8"/>
  <c r="B213" i="8"/>
  <c r="C213" i="8"/>
  <c r="D213" i="8"/>
  <c r="T213" i="8" s="1"/>
  <c r="E213" i="8"/>
  <c r="S213" i="8" s="1"/>
  <c r="F213" i="8"/>
  <c r="G213" i="8"/>
  <c r="H213" i="8"/>
  <c r="I213" i="8"/>
  <c r="J213" i="8"/>
  <c r="K213" i="8"/>
  <c r="B214" i="8"/>
  <c r="C214" i="8"/>
  <c r="D214" i="8"/>
  <c r="T214" i="8" s="1"/>
  <c r="E214" i="8"/>
  <c r="S214" i="8" s="1"/>
  <c r="F214" i="8"/>
  <c r="G214" i="8"/>
  <c r="H214" i="8"/>
  <c r="I214" i="8"/>
  <c r="J214" i="8"/>
  <c r="K214" i="8"/>
  <c r="B215" i="8"/>
  <c r="C215" i="8"/>
  <c r="D215" i="8"/>
  <c r="T215" i="8" s="1"/>
  <c r="E215" i="8"/>
  <c r="S215" i="8" s="1"/>
  <c r="F215" i="8"/>
  <c r="G215" i="8"/>
  <c r="H215" i="8"/>
  <c r="I215" i="8"/>
  <c r="J215" i="8"/>
  <c r="K215" i="8"/>
  <c r="B216" i="8"/>
  <c r="C216" i="8"/>
  <c r="D216" i="8"/>
  <c r="T216" i="8" s="1"/>
  <c r="E216" i="8"/>
  <c r="S216" i="8" s="1"/>
  <c r="F216" i="8"/>
  <c r="G216" i="8"/>
  <c r="H216" i="8"/>
  <c r="I216" i="8"/>
  <c r="J216" i="8"/>
  <c r="K216" i="8"/>
  <c r="B217" i="8"/>
  <c r="C217" i="8"/>
  <c r="D217" i="8"/>
  <c r="T217" i="8" s="1"/>
  <c r="E217" i="8"/>
  <c r="S217" i="8" s="1"/>
  <c r="F217" i="8"/>
  <c r="G217" i="8"/>
  <c r="H217" i="8"/>
  <c r="I217" i="8"/>
  <c r="J217" i="8"/>
  <c r="K217" i="8"/>
  <c r="B218" i="8"/>
  <c r="C218" i="8"/>
  <c r="D218" i="8"/>
  <c r="T218" i="8" s="1"/>
  <c r="E218" i="8"/>
  <c r="S218" i="8" s="1"/>
  <c r="F218" i="8"/>
  <c r="G218" i="8"/>
  <c r="H218" i="8"/>
  <c r="I218" i="8"/>
  <c r="J218" i="8"/>
  <c r="K218" i="8"/>
  <c r="B219" i="8"/>
  <c r="C219" i="8"/>
  <c r="D219" i="8"/>
  <c r="T219" i="8" s="1"/>
  <c r="E219" i="8"/>
  <c r="S219" i="8" s="1"/>
  <c r="F219" i="8"/>
  <c r="G219" i="8"/>
  <c r="H219" i="8"/>
  <c r="I219" i="8"/>
  <c r="J219" i="8"/>
  <c r="K219" i="8"/>
  <c r="B220" i="8"/>
  <c r="C220" i="8"/>
  <c r="D220" i="8"/>
  <c r="T220" i="8" s="1"/>
  <c r="E220" i="8"/>
  <c r="S220" i="8" s="1"/>
  <c r="F220" i="8"/>
  <c r="G220" i="8"/>
  <c r="H220" i="8"/>
  <c r="I220" i="8"/>
  <c r="J220" i="8"/>
  <c r="K220" i="8"/>
  <c r="R220" i="8" s="1"/>
  <c r="B221" i="8"/>
  <c r="C221" i="8"/>
  <c r="D221" i="8"/>
  <c r="T221" i="8" s="1"/>
  <c r="E221" i="8"/>
  <c r="S221" i="8" s="1"/>
  <c r="F221" i="8"/>
  <c r="G221" i="8"/>
  <c r="H221" i="8"/>
  <c r="I221" i="8"/>
  <c r="J221" i="8"/>
  <c r="K221" i="8"/>
  <c r="B222" i="8"/>
  <c r="C222" i="8"/>
  <c r="D222" i="8"/>
  <c r="T222" i="8" s="1"/>
  <c r="E222" i="8"/>
  <c r="S222" i="8" s="1"/>
  <c r="F222" i="8"/>
  <c r="G222" i="8"/>
  <c r="H222" i="8"/>
  <c r="I222" i="8"/>
  <c r="J222" i="8"/>
  <c r="K222" i="8"/>
  <c r="B223" i="8"/>
  <c r="C223" i="8"/>
  <c r="D223" i="8"/>
  <c r="T223" i="8" s="1"/>
  <c r="E223" i="8"/>
  <c r="S223" i="8" s="1"/>
  <c r="F223" i="8"/>
  <c r="G223" i="8"/>
  <c r="H223" i="8"/>
  <c r="I223" i="8"/>
  <c r="J223" i="8"/>
  <c r="K223" i="8"/>
  <c r="B224" i="8"/>
  <c r="C224" i="8"/>
  <c r="D224" i="8"/>
  <c r="T224" i="8" s="1"/>
  <c r="E224" i="8"/>
  <c r="S224" i="8" s="1"/>
  <c r="F224" i="8"/>
  <c r="G224" i="8"/>
  <c r="H224" i="8"/>
  <c r="I224" i="8"/>
  <c r="J224" i="8"/>
  <c r="K224" i="8"/>
  <c r="R224" i="8" s="1"/>
  <c r="B225" i="8"/>
  <c r="C225" i="8"/>
  <c r="D225" i="8"/>
  <c r="T225" i="8" s="1"/>
  <c r="E225" i="8"/>
  <c r="S225" i="8" s="1"/>
  <c r="F225" i="8"/>
  <c r="G225" i="8"/>
  <c r="H225" i="8"/>
  <c r="I225" i="8"/>
  <c r="J225" i="8"/>
  <c r="K225" i="8"/>
  <c r="B226" i="8"/>
  <c r="C226" i="8"/>
  <c r="D226" i="8"/>
  <c r="T226" i="8" s="1"/>
  <c r="E226" i="8"/>
  <c r="S226" i="8" s="1"/>
  <c r="F226" i="8"/>
  <c r="G226" i="8"/>
  <c r="H226" i="8"/>
  <c r="I226" i="8"/>
  <c r="J226" i="8"/>
  <c r="K226" i="8"/>
  <c r="B227" i="8"/>
  <c r="C227" i="8"/>
  <c r="D227" i="8"/>
  <c r="T227" i="8" s="1"/>
  <c r="E227" i="8"/>
  <c r="S227" i="8" s="1"/>
  <c r="F227" i="8"/>
  <c r="G227" i="8"/>
  <c r="H227" i="8"/>
  <c r="I227" i="8"/>
  <c r="J227" i="8"/>
  <c r="K227" i="8"/>
  <c r="R227" i="8" s="1"/>
  <c r="B228" i="8"/>
  <c r="C228" i="8"/>
  <c r="D228" i="8"/>
  <c r="T228" i="8" s="1"/>
  <c r="E228" i="8"/>
  <c r="S228" i="8" s="1"/>
  <c r="F228" i="8"/>
  <c r="G228" i="8"/>
  <c r="H228" i="8"/>
  <c r="I228" i="8"/>
  <c r="J228" i="8"/>
  <c r="K228" i="8"/>
  <c r="R228" i="8" s="1"/>
  <c r="B229" i="8"/>
  <c r="C229" i="8"/>
  <c r="D229" i="8"/>
  <c r="T229" i="8" s="1"/>
  <c r="E229" i="8"/>
  <c r="S229" i="8" s="1"/>
  <c r="F229" i="8"/>
  <c r="G229" i="8"/>
  <c r="H229" i="8"/>
  <c r="I229" i="8"/>
  <c r="J229" i="8"/>
  <c r="K229" i="8"/>
  <c r="B230" i="8"/>
  <c r="C230" i="8"/>
  <c r="D230" i="8"/>
  <c r="T230" i="8" s="1"/>
  <c r="E230" i="8"/>
  <c r="S230" i="8" s="1"/>
  <c r="F230" i="8"/>
  <c r="G230" i="8"/>
  <c r="H230" i="8"/>
  <c r="I230" i="8"/>
  <c r="J230" i="8"/>
  <c r="K230" i="8"/>
  <c r="B231" i="8"/>
  <c r="C231" i="8"/>
  <c r="D231" i="8"/>
  <c r="T231" i="8" s="1"/>
  <c r="E231" i="8"/>
  <c r="S231" i="8" s="1"/>
  <c r="F231" i="8"/>
  <c r="G231" i="8"/>
  <c r="H231" i="8"/>
  <c r="I231" i="8"/>
  <c r="J231" i="8"/>
  <c r="K231" i="8"/>
  <c r="B232" i="8"/>
  <c r="C232" i="8"/>
  <c r="D232" i="8"/>
  <c r="T232" i="8" s="1"/>
  <c r="E232" i="8"/>
  <c r="S232" i="8" s="1"/>
  <c r="F232" i="8"/>
  <c r="G232" i="8"/>
  <c r="H232" i="8"/>
  <c r="I232" i="8"/>
  <c r="J232" i="8"/>
  <c r="K232" i="8"/>
  <c r="B233" i="8"/>
  <c r="C233" i="8"/>
  <c r="D233" i="8"/>
  <c r="T233" i="8" s="1"/>
  <c r="E233" i="8"/>
  <c r="S233" i="8" s="1"/>
  <c r="F233" i="8"/>
  <c r="G233" i="8"/>
  <c r="H233" i="8"/>
  <c r="I233" i="8"/>
  <c r="J233" i="8"/>
  <c r="K233" i="8"/>
  <c r="B234" i="8"/>
  <c r="C234" i="8"/>
  <c r="D234" i="8"/>
  <c r="T234" i="8" s="1"/>
  <c r="E234" i="8"/>
  <c r="F234" i="8"/>
  <c r="G234" i="8"/>
  <c r="H234" i="8"/>
  <c r="I234" i="8"/>
  <c r="J234" i="8"/>
  <c r="K234" i="8"/>
  <c r="B235" i="8"/>
  <c r="C235" i="8"/>
  <c r="D235" i="8"/>
  <c r="T235" i="8" s="1"/>
  <c r="E235" i="8"/>
  <c r="S235" i="8" s="1"/>
  <c r="F235" i="8"/>
  <c r="G235" i="8"/>
  <c r="H235" i="8"/>
  <c r="I235" i="8"/>
  <c r="J235" i="8"/>
  <c r="K235" i="8"/>
  <c r="R235" i="8" s="1"/>
  <c r="B236" i="8"/>
  <c r="C236" i="8"/>
  <c r="D236" i="8"/>
  <c r="T236" i="8" s="1"/>
  <c r="E236" i="8"/>
  <c r="S236" i="8" s="1"/>
  <c r="F236" i="8"/>
  <c r="G236" i="8"/>
  <c r="H236" i="8"/>
  <c r="I236" i="8"/>
  <c r="J236" i="8"/>
  <c r="K236" i="8"/>
  <c r="B237" i="8"/>
  <c r="C237" i="8"/>
  <c r="D237" i="8"/>
  <c r="T237" i="8" s="1"/>
  <c r="E237" i="8"/>
  <c r="S237" i="8" s="1"/>
  <c r="F237" i="8"/>
  <c r="G237" i="8"/>
  <c r="H237" i="8"/>
  <c r="I237" i="8"/>
  <c r="J237" i="8"/>
  <c r="K237" i="8"/>
  <c r="B238" i="8"/>
  <c r="C238" i="8"/>
  <c r="D238" i="8"/>
  <c r="T238" i="8" s="1"/>
  <c r="E238" i="8"/>
  <c r="S238" i="8" s="1"/>
  <c r="F238" i="8"/>
  <c r="G238" i="8"/>
  <c r="H238" i="8"/>
  <c r="I238" i="8"/>
  <c r="J238" i="8"/>
  <c r="K238" i="8"/>
  <c r="B239" i="8"/>
  <c r="C239" i="8"/>
  <c r="D239" i="8"/>
  <c r="T239" i="8" s="1"/>
  <c r="E239" i="8"/>
  <c r="S239" i="8" s="1"/>
  <c r="F239" i="8"/>
  <c r="G239" i="8"/>
  <c r="H239" i="8"/>
  <c r="I239" i="8"/>
  <c r="J239" i="8"/>
  <c r="K239" i="8"/>
  <c r="B240" i="8"/>
  <c r="C240" i="8"/>
  <c r="D240" i="8"/>
  <c r="T240" i="8" s="1"/>
  <c r="E240" i="8"/>
  <c r="S240" i="8" s="1"/>
  <c r="F240" i="8"/>
  <c r="G240" i="8"/>
  <c r="H240" i="8"/>
  <c r="I240" i="8"/>
  <c r="J240" i="8"/>
  <c r="K240" i="8"/>
  <c r="B241" i="8"/>
  <c r="C241" i="8"/>
  <c r="D241" i="8"/>
  <c r="T241" i="8" s="1"/>
  <c r="E241" i="8"/>
  <c r="S241" i="8" s="1"/>
  <c r="F241" i="8"/>
  <c r="G241" i="8"/>
  <c r="H241" i="8"/>
  <c r="I241" i="8"/>
  <c r="J241" i="8"/>
  <c r="K241" i="8"/>
  <c r="B242" i="8"/>
  <c r="C242" i="8"/>
  <c r="D242" i="8"/>
  <c r="T242" i="8" s="1"/>
  <c r="E242" i="8"/>
  <c r="S242" i="8" s="1"/>
  <c r="F242" i="8"/>
  <c r="G242" i="8"/>
  <c r="H242" i="8"/>
  <c r="I242" i="8"/>
  <c r="J242" i="8"/>
  <c r="K242" i="8"/>
  <c r="B243" i="8"/>
  <c r="C243" i="8"/>
  <c r="D243" i="8"/>
  <c r="T243" i="8" s="1"/>
  <c r="E243" i="8"/>
  <c r="S243" i="8" s="1"/>
  <c r="F243" i="8"/>
  <c r="G243" i="8"/>
  <c r="H243" i="8"/>
  <c r="I243" i="8"/>
  <c r="J243" i="8"/>
  <c r="K243" i="8"/>
  <c r="B244" i="8"/>
  <c r="C244" i="8"/>
  <c r="D244" i="8"/>
  <c r="T244" i="8" s="1"/>
  <c r="E244" i="8"/>
  <c r="S244" i="8" s="1"/>
  <c r="F244" i="8"/>
  <c r="G244" i="8"/>
  <c r="H244" i="8"/>
  <c r="I244" i="8"/>
  <c r="J244" i="8"/>
  <c r="K244" i="8"/>
  <c r="B245" i="8"/>
  <c r="C245" i="8"/>
  <c r="D245" i="8"/>
  <c r="T245" i="8" s="1"/>
  <c r="E245" i="8"/>
  <c r="S245" i="8" s="1"/>
  <c r="F245" i="8"/>
  <c r="G245" i="8"/>
  <c r="H245" i="8"/>
  <c r="I245" i="8"/>
  <c r="J245" i="8"/>
  <c r="K245" i="8"/>
  <c r="B246" i="8"/>
  <c r="C246" i="8"/>
  <c r="D246" i="8"/>
  <c r="T246" i="8" s="1"/>
  <c r="E246" i="8"/>
  <c r="S246" i="8" s="1"/>
  <c r="F246" i="8"/>
  <c r="G246" i="8"/>
  <c r="H246" i="8"/>
  <c r="I246" i="8"/>
  <c r="J246" i="8"/>
  <c r="K246" i="8"/>
  <c r="B247" i="8"/>
  <c r="C247" i="8"/>
  <c r="D247" i="8"/>
  <c r="T247" i="8" s="1"/>
  <c r="E247" i="8"/>
  <c r="S247" i="8" s="1"/>
  <c r="F247" i="8"/>
  <c r="G247" i="8"/>
  <c r="H247" i="8"/>
  <c r="I247" i="8"/>
  <c r="J247" i="8"/>
  <c r="K247" i="8"/>
  <c r="B248" i="8"/>
  <c r="C248" i="8"/>
  <c r="D248" i="8"/>
  <c r="T248" i="8" s="1"/>
  <c r="E248" i="8"/>
  <c r="S248" i="8" s="1"/>
  <c r="F248" i="8"/>
  <c r="G248" i="8"/>
  <c r="H248" i="8"/>
  <c r="I248" i="8"/>
  <c r="J248" i="8"/>
  <c r="K248" i="8"/>
  <c r="R248" i="8" s="1"/>
  <c r="B249" i="8"/>
  <c r="C249" i="8"/>
  <c r="D249" i="8"/>
  <c r="T249" i="8" s="1"/>
  <c r="E249" i="8"/>
  <c r="S249" i="8" s="1"/>
  <c r="F249" i="8"/>
  <c r="G249" i="8"/>
  <c r="H249" i="8"/>
  <c r="I249" i="8"/>
  <c r="J249" i="8"/>
  <c r="K249" i="8"/>
  <c r="B250" i="8"/>
  <c r="C250" i="8"/>
  <c r="D250" i="8"/>
  <c r="T250" i="8" s="1"/>
  <c r="E250" i="8"/>
  <c r="S250" i="8" s="1"/>
  <c r="F250" i="8"/>
  <c r="G250" i="8"/>
  <c r="H250" i="8"/>
  <c r="I250" i="8"/>
  <c r="J250" i="8"/>
  <c r="K250" i="8"/>
  <c r="B251" i="8"/>
  <c r="C251" i="8"/>
  <c r="D251" i="8"/>
  <c r="T251" i="8" s="1"/>
  <c r="E251" i="8"/>
  <c r="S251" i="8" s="1"/>
  <c r="F251" i="8"/>
  <c r="G251" i="8"/>
  <c r="H251" i="8"/>
  <c r="I251" i="8"/>
  <c r="J251" i="8"/>
  <c r="K251" i="8"/>
  <c r="B252" i="8"/>
  <c r="C252" i="8"/>
  <c r="D252" i="8"/>
  <c r="T252" i="8" s="1"/>
  <c r="E252" i="8"/>
  <c r="S252" i="8" s="1"/>
  <c r="F252" i="8"/>
  <c r="G252" i="8"/>
  <c r="H252" i="8"/>
  <c r="I252" i="8"/>
  <c r="J252" i="8"/>
  <c r="K252" i="8"/>
  <c r="R252" i="8" s="1"/>
  <c r="B253" i="8"/>
  <c r="C253" i="8"/>
  <c r="D253" i="8"/>
  <c r="T253" i="8" s="1"/>
  <c r="E253" i="8"/>
  <c r="S253" i="8" s="1"/>
  <c r="F253" i="8"/>
  <c r="G253" i="8"/>
  <c r="H253" i="8"/>
  <c r="I253" i="8"/>
  <c r="J253" i="8"/>
  <c r="K253" i="8"/>
  <c r="B254" i="8"/>
  <c r="C254" i="8"/>
  <c r="D254" i="8"/>
  <c r="T254" i="8" s="1"/>
  <c r="E254" i="8"/>
  <c r="S254" i="8" s="1"/>
  <c r="F254" i="8"/>
  <c r="G254" i="8"/>
  <c r="H254" i="8"/>
  <c r="I254" i="8"/>
  <c r="J254" i="8"/>
  <c r="K254" i="8"/>
  <c r="B255" i="8"/>
  <c r="C255" i="8"/>
  <c r="D255" i="8"/>
  <c r="T255" i="8" s="1"/>
  <c r="E255" i="8"/>
  <c r="S255" i="8" s="1"/>
  <c r="F255" i="8"/>
  <c r="G255" i="8"/>
  <c r="H255" i="8"/>
  <c r="I255" i="8"/>
  <c r="J255" i="8"/>
  <c r="K255" i="8"/>
  <c r="B256" i="8"/>
  <c r="C256" i="8"/>
  <c r="D256" i="8"/>
  <c r="T256" i="8" s="1"/>
  <c r="E256" i="8"/>
  <c r="S256" i="8" s="1"/>
  <c r="F256" i="8"/>
  <c r="G256" i="8"/>
  <c r="H256" i="8"/>
  <c r="I256" i="8"/>
  <c r="J256" i="8"/>
  <c r="K256" i="8"/>
  <c r="R256" i="8" s="1"/>
  <c r="B257" i="8"/>
  <c r="C257" i="8"/>
  <c r="D257" i="8"/>
  <c r="T257" i="8" s="1"/>
  <c r="E257" i="8"/>
  <c r="S257" i="8" s="1"/>
  <c r="F257" i="8"/>
  <c r="G257" i="8"/>
  <c r="H257" i="8"/>
  <c r="I257" i="8"/>
  <c r="J257" i="8"/>
  <c r="K257" i="8"/>
  <c r="B258" i="8"/>
  <c r="C258" i="8"/>
  <c r="D258" i="8"/>
  <c r="T258" i="8" s="1"/>
  <c r="E258" i="8"/>
  <c r="S258" i="8" s="1"/>
  <c r="F258" i="8"/>
  <c r="G258" i="8"/>
  <c r="H258" i="8"/>
  <c r="I258" i="8"/>
  <c r="J258" i="8"/>
  <c r="K258" i="8"/>
  <c r="B259" i="8"/>
  <c r="C259" i="8"/>
  <c r="D259" i="8"/>
  <c r="T259" i="8" s="1"/>
  <c r="E259" i="8"/>
  <c r="S259" i="8" s="1"/>
  <c r="F259" i="8"/>
  <c r="G259" i="8"/>
  <c r="H259" i="8"/>
  <c r="I259" i="8"/>
  <c r="J259" i="8"/>
  <c r="K259" i="8"/>
  <c r="R259" i="8" s="1"/>
  <c r="B260" i="8"/>
  <c r="C260" i="8"/>
  <c r="D260" i="8"/>
  <c r="T260" i="8" s="1"/>
  <c r="E260" i="8"/>
  <c r="S260" i="8" s="1"/>
  <c r="F260" i="8"/>
  <c r="G260" i="8"/>
  <c r="H260" i="8"/>
  <c r="I260" i="8"/>
  <c r="J260" i="8"/>
  <c r="K260" i="8"/>
  <c r="B261" i="8"/>
  <c r="C261" i="8"/>
  <c r="D261" i="8"/>
  <c r="T261" i="8" s="1"/>
  <c r="E261" i="8"/>
  <c r="S261" i="8" s="1"/>
  <c r="F261" i="8"/>
  <c r="G261" i="8"/>
  <c r="H261" i="8"/>
  <c r="I261" i="8"/>
  <c r="J261" i="8"/>
  <c r="K261" i="8"/>
  <c r="B262" i="8"/>
  <c r="C262" i="8"/>
  <c r="D262" i="8"/>
  <c r="T262" i="8" s="1"/>
  <c r="E262" i="8"/>
  <c r="S262" i="8" s="1"/>
  <c r="F262" i="8"/>
  <c r="G262" i="8"/>
  <c r="H262" i="8"/>
  <c r="I262" i="8"/>
  <c r="J262" i="8"/>
  <c r="K262" i="8"/>
  <c r="B263" i="8"/>
  <c r="C263" i="8"/>
  <c r="D263" i="8"/>
  <c r="T263" i="8" s="1"/>
  <c r="E263" i="8"/>
  <c r="S263" i="8" s="1"/>
  <c r="F263" i="8"/>
  <c r="G263" i="8"/>
  <c r="H263" i="8"/>
  <c r="I263" i="8"/>
  <c r="J263" i="8"/>
  <c r="K263" i="8"/>
  <c r="B264" i="8"/>
  <c r="C264" i="8"/>
  <c r="D264" i="8"/>
  <c r="T264" i="8" s="1"/>
  <c r="E264" i="8"/>
  <c r="S264" i="8" s="1"/>
  <c r="F264" i="8"/>
  <c r="G264" i="8"/>
  <c r="H264" i="8"/>
  <c r="I264" i="8"/>
  <c r="J264" i="8"/>
  <c r="K264" i="8"/>
  <c r="B265" i="8"/>
  <c r="C265" i="8"/>
  <c r="D265" i="8"/>
  <c r="T265" i="8" s="1"/>
  <c r="E265" i="8"/>
  <c r="S265" i="8" s="1"/>
  <c r="F265" i="8"/>
  <c r="G265" i="8"/>
  <c r="H265" i="8"/>
  <c r="I265" i="8"/>
  <c r="J265" i="8"/>
  <c r="K265" i="8"/>
  <c r="B266" i="8"/>
  <c r="C266" i="8"/>
  <c r="D266" i="8"/>
  <c r="T266" i="8" s="1"/>
  <c r="E266" i="8"/>
  <c r="S266" i="8" s="1"/>
  <c r="F266" i="8"/>
  <c r="G266" i="8"/>
  <c r="H266" i="8"/>
  <c r="I266" i="8"/>
  <c r="J266" i="8"/>
  <c r="K266" i="8"/>
  <c r="B267" i="8"/>
  <c r="C267" i="8"/>
  <c r="D267" i="8"/>
  <c r="T267" i="8" s="1"/>
  <c r="E267" i="8"/>
  <c r="S267" i="8" s="1"/>
  <c r="F267" i="8"/>
  <c r="G267" i="8"/>
  <c r="H267" i="8"/>
  <c r="I267" i="8"/>
  <c r="J267" i="8"/>
  <c r="K267" i="8"/>
  <c r="B268" i="8"/>
  <c r="C268" i="8"/>
  <c r="D268" i="8"/>
  <c r="T268" i="8" s="1"/>
  <c r="E268" i="8"/>
  <c r="S268" i="8" s="1"/>
  <c r="F268" i="8"/>
  <c r="G268" i="8"/>
  <c r="H268" i="8"/>
  <c r="I268" i="8"/>
  <c r="J268" i="8"/>
  <c r="K268" i="8"/>
  <c r="B269" i="8"/>
  <c r="C269" i="8"/>
  <c r="D269" i="8"/>
  <c r="T269" i="8" s="1"/>
  <c r="E269" i="8"/>
  <c r="S269" i="8" s="1"/>
  <c r="F269" i="8"/>
  <c r="G269" i="8"/>
  <c r="H269" i="8"/>
  <c r="I269" i="8"/>
  <c r="J269" i="8"/>
  <c r="K269" i="8"/>
  <c r="B270" i="8"/>
  <c r="C270" i="8"/>
  <c r="D270" i="8"/>
  <c r="T270" i="8" s="1"/>
  <c r="E270" i="8"/>
  <c r="S270" i="8" s="1"/>
  <c r="F270" i="8"/>
  <c r="G270" i="8"/>
  <c r="H270" i="8"/>
  <c r="I270" i="8"/>
  <c r="J270" i="8"/>
  <c r="K270" i="8"/>
  <c r="B271" i="8"/>
  <c r="C271" i="8"/>
  <c r="D271" i="8"/>
  <c r="T271" i="8" s="1"/>
  <c r="E271" i="8"/>
  <c r="S271" i="8" s="1"/>
  <c r="F271" i="8"/>
  <c r="G271" i="8"/>
  <c r="H271" i="8"/>
  <c r="I271" i="8"/>
  <c r="J271" i="8"/>
  <c r="K271" i="8"/>
  <c r="B272" i="8"/>
  <c r="C272" i="8"/>
  <c r="D272" i="8"/>
  <c r="T272" i="8" s="1"/>
  <c r="E272" i="8"/>
  <c r="S272" i="8" s="1"/>
  <c r="F272" i="8"/>
  <c r="G272" i="8"/>
  <c r="H272" i="8"/>
  <c r="I272" i="8"/>
  <c r="J272" i="8"/>
  <c r="K272" i="8"/>
  <c r="B273" i="8"/>
  <c r="C273" i="8"/>
  <c r="D273" i="8"/>
  <c r="T273" i="8" s="1"/>
  <c r="E273" i="8"/>
  <c r="S273" i="8" s="1"/>
  <c r="F273" i="8"/>
  <c r="G273" i="8"/>
  <c r="H273" i="8"/>
  <c r="I273" i="8"/>
  <c r="J273" i="8"/>
  <c r="K273" i="8"/>
  <c r="B274" i="8"/>
  <c r="C274" i="8"/>
  <c r="D274" i="8"/>
  <c r="T274" i="8" s="1"/>
  <c r="E274" i="8"/>
  <c r="S274" i="8" s="1"/>
  <c r="F274" i="8"/>
  <c r="G274" i="8"/>
  <c r="H274" i="8"/>
  <c r="I274" i="8"/>
  <c r="J274" i="8"/>
  <c r="K274" i="8"/>
  <c r="B275" i="8"/>
  <c r="C275" i="8"/>
  <c r="D275" i="8"/>
  <c r="T275" i="8" s="1"/>
  <c r="E275" i="8"/>
  <c r="S275" i="8" s="1"/>
  <c r="F275" i="8"/>
  <c r="G275" i="8"/>
  <c r="H275" i="8"/>
  <c r="I275" i="8"/>
  <c r="J275" i="8"/>
  <c r="K275" i="8"/>
  <c r="B276" i="8"/>
  <c r="C276" i="8"/>
  <c r="D276" i="8"/>
  <c r="T276" i="8" s="1"/>
  <c r="E276" i="8"/>
  <c r="S276" i="8" s="1"/>
  <c r="F276" i="8"/>
  <c r="G276" i="8"/>
  <c r="H276" i="8"/>
  <c r="I276" i="8"/>
  <c r="J276" i="8"/>
  <c r="K276" i="8"/>
  <c r="R276" i="8" s="1"/>
  <c r="B277" i="8"/>
  <c r="C277" i="8"/>
  <c r="D277" i="8"/>
  <c r="T277" i="8" s="1"/>
  <c r="E277" i="8"/>
  <c r="S277" i="8" s="1"/>
  <c r="F277" i="8"/>
  <c r="G277" i="8"/>
  <c r="H277" i="8"/>
  <c r="I277" i="8"/>
  <c r="J277" i="8"/>
  <c r="K277" i="8"/>
  <c r="B278" i="8"/>
  <c r="C278" i="8"/>
  <c r="D278" i="8"/>
  <c r="T278" i="8" s="1"/>
  <c r="E278" i="8"/>
  <c r="S278" i="8" s="1"/>
  <c r="F278" i="8"/>
  <c r="G278" i="8"/>
  <c r="H278" i="8"/>
  <c r="I278" i="8"/>
  <c r="J278" i="8"/>
  <c r="K278" i="8"/>
  <c r="B279" i="8"/>
  <c r="C279" i="8"/>
  <c r="D279" i="8"/>
  <c r="T279" i="8" s="1"/>
  <c r="E279" i="8"/>
  <c r="S279" i="8" s="1"/>
  <c r="F279" i="8"/>
  <c r="G279" i="8"/>
  <c r="H279" i="8"/>
  <c r="I279" i="8"/>
  <c r="J279" i="8"/>
  <c r="K279" i="8"/>
  <c r="B280" i="8"/>
  <c r="C280" i="8"/>
  <c r="D280" i="8"/>
  <c r="T280" i="8" s="1"/>
  <c r="E280" i="8"/>
  <c r="S280" i="8" s="1"/>
  <c r="F280" i="8"/>
  <c r="G280" i="8"/>
  <c r="H280" i="8"/>
  <c r="I280" i="8"/>
  <c r="J280" i="8"/>
  <c r="K280" i="8"/>
  <c r="R280" i="8" s="1"/>
  <c r="B281" i="8"/>
  <c r="C281" i="8"/>
  <c r="D281" i="8"/>
  <c r="T281" i="8" s="1"/>
  <c r="E281" i="8"/>
  <c r="S281" i="8" s="1"/>
  <c r="F281" i="8"/>
  <c r="G281" i="8"/>
  <c r="H281" i="8"/>
  <c r="I281" i="8"/>
  <c r="J281" i="8"/>
  <c r="K281" i="8"/>
  <c r="B282" i="8"/>
  <c r="C282" i="8"/>
  <c r="D282" i="8"/>
  <c r="T282" i="8" s="1"/>
  <c r="E282" i="8"/>
  <c r="S282" i="8" s="1"/>
  <c r="F282" i="8"/>
  <c r="G282" i="8"/>
  <c r="H282" i="8"/>
  <c r="I282" i="8"/>
  <c r="J282" i="8"/>
  <c r="K282" i="8"/>
  <c r="B283" i="8"/>
  <c r="C283" i="8"/>
  <c r="D283" i="8"/>
  <c r="T283" i="8" s="1"/>
  <c r="E283" i="8"/>
  <c r="S283" i="8" s="1"/>
  <c r="F283" i="8"/>
  <c r="G283" i="8"/>
  <c r="H283" i="8"/>
  <c r="I283" i="8"/>
  <c r="J283" i="8"/>
  <c r="K283" i="8"/>
  <c r="R283" i="8" s="1"/>
  <c r="B284" i="8"/>
  <c r="C284" i="8"/>
  <c r="D284" i="8"/>
  <c r="T284" i="8" s="1"/>
  <c r="E284" i="8"/>
  <c r="S284" i="8" s="1"/>
  <c r="F284" i="8"/>
  <c r="G284" i="8"/>
  <c r="H284" i="8"/>
  <c r="I284" i="8"/>
  <c r="J284" i="8"/>
  <c r="K284" i="8"/>
  <c r="R284" i="8" s="1"/>
  <c r="B285" i="8"/>
  <c r="C285" i="8"/>
  <c r="D285" i="8"/>
  <c r="T285" i="8" s="1"/>
  <c r="E285" i="8"/>
  <c r="S285" i="8" s="1"/>
  <c r="F285" i="8"/>
  <c r="G285" i="8"/>
  <c r="H285" i="8"/>
  <c r="I285" i="8"/>
  <c r="J285" i="8"/>
  <c r="K285" i="8"/>
  <c r="B286" i="8"/>
  <c r="C286" i="8"/>
  <c r="D286" i="8"/>
  <c r="T286" i="8" s="1"/>
  <c r="E286" i="8"/>
  <c r="S286" i="8" s="1"/>
  <c r="F286" i="8"/>
  <c r="G286" i="8"/>
  <c r="H286" i="8"/>
  <c r="I286" i="8"/>
  <c r="J286" i="8"/>
  <c r="K286" i="8"/>
  <c r="B287" i="8"/>
  <c r="C287" i="8"/>
  <c r="D287" i="8"/>
  <c r="T287" i="8" s="1"/>
  <c r="E287" i="8"/>
  <c r="S287" i="8" s="1"/>
  <c r="F287" i="8"/>
  <c r="G287" i="8"/>
  <c r="H287" i="8"/>
  <c r="I287" i="8"/>
  <c r="J287" i="8"/>
  <c r="K287" i="8"/>
  <c r="B288" i="8"/>
  <c r="C288" i="8"/>
  <c r="D288" i="8"/>
  <c r="T288" i="8" s="1"/>
  <c r="E288" i="8"/>
  <c r="S288" i="8" s="1"/>
  <c r="F288" i="8"/>
  <c r="G288" i="8"/>
  <c r="H288" i="8"/>
  <c r="I288" i="8"/>
  <c r="J288" i="8"/>
  <c r="K288" i="8"/>
  <c r="B289" i="8"/>
  <c r="C289" i="8"/>
  <c r="D289" i="8"/>
  <c r="T289" i="8" s="1"/>
  <c r="E289" i="8"/>
  <c r="S289" i="8" s="1"/>
  <c r="F289" i="8"/>
  <c r="G289" i="8"/>
  <c r="H289" i="8"/>
  <c r="I289" i="8"/>
  <c r="J289" i="8"/>
  <c r="K289" i="8"/>
  <c r="B290" i="8"/>
  <c r="C290" i="8"/>
  <c r="D290" i="8"/>
  <c r="T290" i="8" s="1"/>
  <c r="E290" i="8"/>
  <c r="S290" i="8" s="1"/>
  <c r="F290" i="8"/>
  <c r="G290" i="8"/>
  <c r="H290" i="8"/>
  <c r="I290" i="8"/>
  <c r="J290" i="8"/>
  <c r="K290" i="8"/>
  <c r="B291" i="8"/>
  <c r="C291" i="8"/>
  <c r="D291" i="8"/>
  <c r="T291" i="8" s="1"/>
  <c r="E291" i="8"/>
  <c r="S291" i="8" s="1"/>
  <c r="F291" i="8"/>
  <c r="G291" i="8"/>
  <c r="H291" i="8"/>
  <c r="I291" i="8"/>
  <c r="J291" i="8"/>
  <c r="K291" i="8"/>
  <c r="R291" i="8" s="1"/>
  <c r="B292" i="8"/>
  <c r="C292" i="8"/>
  <c r="D292" i="8"/>
  <c r="T292" i="8" s="1"/>
  <c r="E292" i="8"/>
  <c r="S292" i="8" s="1"/>
  <c r="F292" i="8"/>
  <c r="G292" i="8"/>
  <c r="H292" i="8"/>
  <c r="I292" i="8"/>
  <c r="J292" i="8"/>
  <c r="K292" i="8"/>
  <c r="B293" i="8"/>
  <c r="C293" i="8"/>
  <c r="D293" i="8"/>
  <c r="T293" i="8" s="1"/>
  <c r="E293" i="8"/>
  <c r="S293" i="8" s="1"/>
  <c r="F293" i="8"/>
  <c r="G293" i="8"/>
  <c r="H293" i="8"/>
  <c r="I293" i="8"/>
  <c r="J293" i="8"/>
  <c r="K293" i="8"/>
  <c r="B294" i="8"/>
  <c r="C294" i="8"/>
  <c r="D294" i="8"/>
  <c r="T294" i="8" s="1"/>
  <c r="E294" i="8"/>
  <c r="S294" i="8" s="1"/>
  <c r="F294" i="8"/>
  <c r="G294" i="8"/>
  <c r="H294" i="8"/>
  <c r="I294" i="8"/>
  <c r="J294" i="8"/>
  <c r="K294" i="8"/>
  <c r="B295" i="8"/>
  <c r="C295" i="8"/>
  <c r="D295" i="8"/>
  <c r="T295" i="8" s="1"/>
  <c r="E295" i="8"/>
  <c r="S295" i="8" s="1"/>
  <c r="F295" i="8"/>
  <c r="G295" i="8"/>
  <c r="H295" i="8"/>
  <c r="I295" i="8"/>
  <c r="J295" i="8"/>
  <c r="K295" i="8"/>
  <c r="B296" i="8"/>
  <c r="C296" i="8"/>
  <c r="D296" i="8"/>
  <c r="T296" i="8" s="1"/>
  <c r="E296" i="8"/>
  <c r="S296" i="8" s="1"/>
  <c r="F296" i="8"/>
  <c r="G296" i="8"/>
  <c r="H296" i="8"/>
  <c r="I296" i="8"/>
  <c r="J296" i="8"/>
  <c r="K296" i="8"/>
  <c r="B297" i="8"/>
  <c r="C297" i="8"/>
  <c r="D297" i="8"/>
  <c r="T297" i="8" s="1"/>
  <c r="E297" i="8"/>
  <c r="S297" i="8" s="1"/>
  <c r="F297" i="8"/>
  <c r="G297" i="8"/>
  <c r="H297" i="8"/>
  <c r="I297" i="8"/>
  <c r="J297" i="8"/>
  <c r="K297" i="8"/>
  <c r="B298" i="8"/>
  <c r="C298" i="8"/>
  <c r="D298" i="8"/>
  <c r="T298" i="8" s="1"/>
  <c r="E298" i="8"/>
  <c r="S298" i="8" s="1"/>
  <c r="F298" i="8"/>
  <c r="G298" i="8"/>
  <c r="H298" i="8"/>
  <c r="I298" i="8"/>
  <c r="J298" i="8"/>
  <c r="K298" i="8"/>
  <c r="B299" i="8"/>
  <c r="C299" i="8"/>
  <c r="D299" i="8"/>
  <c r="T299" i="8" s="1"/>
  <c r="E299" i="8"/>
  <c r="S299" i="8" s="1"/>
  <c r="F299" i="8"/>
  <c r="G299" i="8"/>
  <c r="H299" i="8"/>
  <c r="I299" i="8"/>
  <c r="J299" i="8"/>
  <c r="K299" i="8"/>
  <c r="B300" i="8"/>
  <c r="C300" i="8"/>
  <c r="D300" i="8"/>
  <c r="T300" i="8" s="1"/>
  <c r="E300" i="8"/>
  <c r="S300" i="8" s="1"/>
  <c r="F300" i="8"/>
  <c r="G300" i="8"/>
  <c r="H300" i="8"/>
  <c r="I300" i="8"/>
  <c r="J300" i="8"/>
  <c r="K300" i="8"/>
  <c r="B301" i="8"/>
  <c r="C301" i="8"/>
  <c r="D301" i="8"/>
  <c r="T301" i="8" s="1"/>
  <c r="E301" i="8"/>
  <c r="S301" i="8" s="1"/>
  <c r="F301" i="8"/>
  <c r="G301" i="8"/>
  <c r="H301" i="8"/>
  <c r="I301" i="8"/>
  <c r="J301" i="8"/>
  <c r="K301" i="8"/>
  <c r="B302" i="8"/>
  <c r="C302" i="8"/>
  <c r="D302" i="8"/>
  <c r="T302" i="8" s="1"/>
  <c r="E302" i="8"/>
  <c r="S302" i="8" s="1"/>
  <c r="F302" i="8"/>
  <c r="G302" i="8"/>
  <c r="H302" i="8"/>
  <c r="I302" i="8"/>
  <c r="J302" i="8"/>
  <c r="K302" i="8"/>
  <c r="B303" i="8"/>
  <c r="C303" i="8"/>
  <c r="D303" i="8"/>
  <c r="T303" i="8" s="1"/>
  <c r="E303" i="8"/>
  <c r="S303" i="8" s="1"/>
  <c r="F303" i="8"/>
  <c r="G303" i="8"/>
  <c r="H303" i="8"/>
  <c r="I303" i="8"/>
  <c r="J303" i="8"/>
  <c r="K303" i="8"/>
  <c r="B304" i="8"/>
  <c r="C304" i="8"/>
  <c r="D304" i="8"/>
  <c r="T304" i="8" s="1"/>
  <c r="E304" i="8"/>
  <c r="S304" i="8" s="1"/>
  <c r="F304" i="8"/>
  <c r="G304" i="8"/>
  <c r="H304" i="8"/>
  <c r="I304" i="8"/>
  <c r="J304" i="8"/>
  <c r="K304" i="8"/>
  <c r="R304" i="8" s="1"/>
  <c r="B305" i="8"/>
  <c r="C305" i="8"/>
  <c r="D305" i="8"/>
  <c r="T305" i="8" s="1"/>
  <c r="E305" i="8"/>
  <c r="S305" i="8" s="1"/>
  <c r="F305" i="8"/>
  <c r="G305" i="8"/>
  <c r="H305" i="8"/>
  <c r="I305" i="8"/>
  <c r="J305" i="8"/>
  <c r="K305" i="8"/>
  <c r="B306" i="8"/>
  <c r="C306" i="8"/>
  <c r="D306" i="8"/>
  <c r="T306" i="8" s="1"/>
  <c r="E306" i="8"/>
  <c r="S306" i="8" s="1"/>
  <c r="F306" i="8"/>
  <c r="G306" i="8"/>
  <c r="H306" i="8"/>
  <c r="I306" i="8"/>
  <c r="J306" i="8"/>
  <c r="K306" i="8"/>
  <c r="B307" i="8"/>
  <c r="C307" i="8"/>
  <c r="D307" i="8"/>
  <c r="T307" i="8" s="1"/>
  <c r="E307" i="8"/>
  <c r="S307" i="8" s="1"/>
  <c r="F307" i="8"/>
  <c r="G307" i="8"/>
  <c r="H307" i="8"/>
  <c r="I307" i="8"/>
  <c r="J307" i="8"/>
  <c r="K307" i="8"/>
  <c r="B308" i="8"/>
  <c r="C308" i="8"/>
  <c r="D308" i="8"/>
  <c r="T308" i="8" s="1"/>
  <c r="E308" i="8"/>
  <c r="S308" i="8" s="1"/>
  <c r="F308" i="8"/>
  <c r="G308" i="8"/>
  <c r="H308" i="8"/>
  <c r="I308" i="8"/>
  <c r="J308" i="8"/>
  <c r="K308" i="8"/>
  <c r="R308" i="8" s="1"/>
  <c r="B309" i="8"/>
  <c r="C309" i="8"/>
  <c r="D309" i="8"/>
  <c r="T309" i="8" s="1"/>
  <c r="E309" i="8"/>
  <c r="S309" i="8" s="1"/>
  <c r="F309" i="8"/>
  <c r="G309" i="8"/>
  <c r="H309" i="8"/>
  <c r="I309" i="8"/>
  <c r="J309" i="8"/>
  <c r="K309" i="8"/>
  <c r="B310" i="8"/>
  <c r="C310" i="8"/>
  <c r="D310" i="8"/>
  <c r="T310" i="8" s="1"/>
  <c r="E310" i="8"/>
  <c r="S310" i="8" s="1"/>
  <c r="F310" i="8"/>
  <c r="G310" i="8"/>
  <c r="H310" i="8"/>
  <c r="I310" i="8"/>
  <c r="J310" i="8"/>
  <c r="K310" i="8"/>
  <c r="B311" i="8"/>
  <c r="C311" i="8"/>
  <c r="D311" i="8"/>
  <c r="T311" i="8" s="1"/>
  <c r="E311" i="8"/>
  <c r="S311" i="8" s="1"/>
  <c r="F311" i="8"/>
  <c r="G311" i="8"/>
  <c r="H311" i="8"/>
  <c r="I311" i="8"/>
  <c r="J311" i="8"/>
  <c r="K311" i="8"/>
  <c r="B312" i="8"/>
  <c r="C312" i="8"/>
  <c r="D312" i="8"/>
  <c r="T312" i="8" s="1"/>
  <c r="E312" i="8"/>
  <c r="S312" i="8" s="1"/>
  <c r="F312" i="8"/>
  <c r="G312" i="8"/>
  <c r="H312" i="8"/>
  <c r="I312" i="8"/>
  <c r="J312" i="8"/>
  <c r="K312" i="8"/>
  <c r="R312" i="8" s="1"/>
  <c r="B313" i="8"/>
  <c r="C313" i="8"/>
  <c r="D313" i="8"/>
  <c r="T313" i="8" s="1"/>
  <c r="E313" i="8"/>
  <c r="S313" i="8" s="1"/>
  <c r="F313" i="8"/>
  <c r="G313" i="8"/>
  <c r="H313" i="8"/>
  <c r="I313" i="8"/>
  <c r="J313" i="8"/>
  <c r="K313" i="8"/>
  <c r="B314" i="8"/>
  <c r="C314" i="8"/>
  <c r="D314" i="8"/>
  <c r="T314" i="8" s="1"/>
  <c r="E314" i="8"/>
  <c r="S314" i="8" s="1"/>
  <c r="F314" i="8"/>
  <c r="G314" i="8"/>
  <c r="H314" i="8"/>
  <c r="I314" i="8"/>
  <c r="J314" i="8"/>
  <c r="K314" i="8"/>
  <c r="B315" i="8"/>
  <c r="C315" i="8"/>
  <c r="D315" i="8"/>
  <c r="T315" i="8" s="1"/>
  <c r="E315" i="8"/>
  <c r="S315" i="8" s="1"/>
  <c r="F315" i="8"/>
  <c r="G315" i="8"/>
  <c r="H315" i="8"/>
  <c r="I315" i="8"/>
  <c r="J315" i="8"/>
  <c r="K315" i="8"/>
  <c r="R315" i="8" s="1"/>
  <c r="B316" i="8"/>
  <c r="C316" i="8"/>
  <c r="D316" i="8"/>
  <c r="T316" i="8" s="1"/>
  <c r="E316" i="8"/>
  <c r="S316" i="8" s="1"/>
  <c r="F316" i="8"/>
  <c r="G316" i="8"/>
  <c r="H316" i="8"/>
  <c r="I316" i="8"/>
  <c r="J316" i="8"/>
  <c r="K316" i="8"/>
  <c r="B317" i="8"/>
  <c r="C317" i="8"/>
  <c r="D317" i="8"/>
  <c r="T317" i="8" s="1"/>
  <c r="E317" i="8"/>
  <c r="S317" i="8" s="1"/>
  <c r="F317" i="8"/>
  <c r="G317" i="8"/>
  <c r="H317" i="8"/>
  <c r="I317" i="8"/>
  <c r="J317" i="8"/>
  <c r="K317" i="8"/>
  <c r="B318" i="8"/>
  <c r="C318" i="8"/>
  <c r="D318" i="8"/>
  <c r="T318" i="8" s="1"/>
  <c r="E318" i="8"/>
  <c r="S318" i="8" s="1"/>
  <c r="F318" i="8"/>
  <c r="G318" i="8"/>
  <c r="H318" i="8"/>
  <c r="I318" i="8"/>
  <c r="J318" i="8"/>
  <c r="K318" i="8"/>
  <c r="B319" i="8"/>
  <c r="C319" i="8"/>
  <c r="D319" i="8"/>
  <c r="T319" i="8" s="1"/>
  <c r="E319" i="8"/>
  <c r="S319" i="8" s="1"/>
  <c r="F319" i="8"/>
  <c r="G319" i="8"/>
  <c r="H319" i="8"/>
  <c r="I319" i="8"/>
  <c r="J319" i="8"/>
  <c r="K319" i="8"/>
  <c r="B320" i="8"/>
  <c r="C320" i="8"/>
  <c r="D320" i="8"/>
  <c r="T320" i="8" s="1"/>
  <c r="E320" i="8"/>
  <c r="S320" i="8" s="1"/>
  <c r="F320" i="8"/>
  <c r="G320" i="8"/>
  <c r="H320" i="8"/>
  <c r="I320" i="8"/>
  <c r="J320" i="8"/>
  <c r="K320" i="8"/>
  <c r="B321" i="8"/>
  <c r="C321" i="8"/>
  <c r="D321" i="8"/>
  <c r="T321" i="8" s="1"/>
  <c r="E321" i="8"/>
  <c r="S321" i="8" s="1"/>
  <c r="F321" i="8"/>
  <c r="G321" i="8"/>
  <c r="H321" i="8"/>
  <c r="I321" i="8"/>
  <c r="J321" i="8"/>
  <c r="K321" i="8"/>
  <c r="B322" i="8"/>
  <c r="C322" i="8"/>
  <c r="D322" i="8"/>
  <c r="T322" i="8" s="1"/>
  <c r="E322" i="8"/>
  <c r="S322" i="8" s="1"/>
  <c r="F322" i="8"/>
  <c r="G322" i="8"/>
  <c r="H322" i="8"/>
  <c r="I322" i="8"/>
  <c r="J322" i="8"/>
  <c r="K322" i="8"/>
  <c r="B323" i="8"/>
  <c r="C323" i="8"/>
  <c r="D323" i="8"/>
  <c r="T323" i="8" s="1"/>
  <c r="E323" i="8"/>
  <c r="S323" i="8" s="1"/>
  <c r="F323" i="8"/>
  <c r="G323" i="8"/>
  <c r="H323" i="8"/>
  <c r="I323" i="8"/>
  <c r="J323" i="8"/>
  <c r="K323" i="8"/>
  <c r="B324" i="8"/>
  <c r="C324" i="8"/>
  <c r="D324" i="8"/>
  <c r="T324" i="8" s="1"/>
  <c r="E324" i="8"/>
  <c r="S324" i="8" s="1"/>
  <c r="F324" i="8"/>
  <c r="G324" i="8"/>
  <c r="H324" i="8"/>
  <c r="I324" i="8"/>
  <c r="J324" i="8"/>
  <c r="K324" i="8"/>
  <c r="B325" i="8"/>
  <c r="C325" i="8"/>
  <c r="D325" i="8"/>
  <c r="T325" i="8" s="1"/>
  <c r="E325" i="8"/>
  <c r="S325" i="8" s="1"/>
  <c r="F325" i="8"/>
  <c r="G325" i="8"/>
  <c r="H325" i="8"/>
  <c r="I325" i="8"/>
  <c r="J325" i="8"/>
  <c r="K325" i="8"/>
  <c r="B326" i="8"/>
  <c r="C326" i="8"/>
  <c r="D326" i="8"/>
  <c r="T326" i="8" s="1"/>
  <c r="E326" i="8"/>
  <c r="S326" i="8" s="1"/>
  <c r="F326" i="8"/>
  <c r="G326" i="8"/>
  <c r="H326" i="8"/>
  <c r="I326" i="8"/>
  <c r="J326" i="8"/>
  <c r="K326" i="8"/>
  <c r="B327" i="8"/>
  <c r="C327" i="8"/>
  <c r="D327" i="8"/>
  <c r="T327" i="8" s="1"/>
  <c r="E327" i="8"/>
  <c r="S327" i="8" s="1"/>
  <c r="F327" i="8"/>
  <c r="G327" i="8"/>
  <c r="H327" i="8"/>
  <c r="I327" i="8"/>
  <c r="J327" i="8"/>
  <c r="K327" i="8"/>
  <c r="B328" i="8"/>
  <c r="C328" i="8"/>
  <c r="D328" i="8"/>
  <c r="T328" i="8" s="1"/>
  <c r="E328" i="8"/>
  <c r="S328" i="8" s="1"/>
  <c r="F328" i="8"/>
  <c r="G328" i="8"/>
  <c r="H328" i="8"/>
  <c r="I328" i="8"/>
  <c r="J328" i="8"/>
  <c r="K328" i="8"/>
  <c r="B329" i="8"/>
  <c r="C329" i="8"/>
  <c r="D329" i="8"/>
  <c r="T329" i="8" s="1"/>
  <c r="E329" i="8"/>
  <c r="S329" i="8" s="1"/>
  <c r="F329" i="8"/>
  <c r="G329" i="8"/>
  <c r="H329" i="8"/>
  <c r="I329" i="8"/>
  <c r="J329" i="8"/>
  <c r="K329" i="8"/>
  <c r="B330" i="8"/>
  <c r="C330" i="8"/>
  <c r="D330" i="8"/>
  <c r="T330" i="8" s="1"/>
  <c r="E330" i="8"/>
  <c r="S330" i="8" s="1"/>
  <c r="F330" i="8"/>
  <c r="G330" i="8"/>
  <c r="H330" i="8"/>
  <c r="I330" i="8"/>
  <c r="J330" i="8"/>
  <c r="K330" i="8"/>
  <c r="B331" i="8"/>
  <c r="C331" i="8"/>
  <c r="D331" i="8"/>
  <c r="T331" i="8" s="1"/>
  <c r="E331" i="8"/>
  <c r="S331" i="8" s="1"/>
  <c r="F331" i="8"/>
  <c r="G331" i="8"/>
  <c r="H331" i="8"/>
  <c r="I331" i="8"/>
  <c r="J331" i="8"/>
  <c r="K331" i="8"/>
  <c r="B332" i="8"/>
  <c r="C332" i="8"/>
  <c r="D332" i="8"/>
  <c r="T332" i="8" s="1"/>
  <c r="E332" i="8"/>
  <c r="S332" i="8" s="1"/>
  <c r="F332" i="8"/>
  <c r="G332" i="8"/>
  <c r="H332" i="8"/>
  <c r="I332" i="8"/>
  <c r="J332" i="8"/>
  <c r="K332" i="8"/>
  <c r="R332" i="8" s="1"/>
  <c r="B333" i="8"/>
  <c r="C333" i="8"/>
  <c r="D333" i="8"/>
  <c r="T333" i="8" s="1"/>
  <c r="E333" i="8"/>
  <c r="S333" i="8" s="1"/>
  <c r="F333" i="8"/>
  <c r="G333" i="8"/>
  <c r="H333" i="8"/>
  <c r="I333" i="8"/>
  <c r="J333" i="8"/>
  <c r="K333" i="8"/>
  <c r="B334" i="8"/>
  <c r="C334" i="8"/>
  <c r="D334" i="8"/>
  <c r="T334" i="8" s="1"/>
  <c r="E334" i="8"/>
  <c r="S334" i="8" s="1"/>
  <c r="F334" i="8"/>
  <c r="G334" i="8"/>
  <c r="H334" i="8"/>
  <c r="I334" i="8"/>
  <c r="J334" i="8"/>
  <c r="K334" i="8"/>
  <c r="B335" i="8"/>
  <c r="C335" i="8"/>
  <c r="D335" i="8"/>
  <c r="T335" i="8" s="1"/>
  <c r="E335" i="8"/>
  <c r="S335" i="8" s="1"/>
  <c r="F335" i="8"/>
  <c r="G335" i="8"/>
  <c r="H335" i="8"/>
  <c r="I335" i="8"/>
  <c r="J335" i="8"/>
  <c r="K335" i="8"/>
  <c r="B336" i="8"/>
  <c r="C336" i="8"/>
  <c r="D336" i="8"/>
  <c r="T336" i="8" s="1"/>
  <c r="E336" i="8"/>
  <c r="S336" i="8" s="1"/>
  <c r="F336" i="8"/>
  <c r="G336" i="8"/>
  <c r="H336" i="8"/>
  <c r="I336" i="8"/>
  <c r="J336" i="8"/>
  <c r="K336" i="8"/>
  <c r="R336" i="8" s="1"/>
  <c r="B337" i="8"/>
  <c r="C337" i="8"/>
  <c r="D337" i="8"/>
  <c r="T337" i="8" s="1"/>
  <c r="E337" i="8"/>
  <c r="S337" i="8" s="1"/>
  <c r="F337" i="8"/>
  <c r="G337" i="8"/>
  <c r="H337" i="8"/>
  <c r="I337" i="8"/>
  <c r="J337" i="8"/>
  <c r="K337" i="8"/>
  <c r="B338" i="8"/>
  <c r="C338" i="8"/>
  <c r="D338" i="8"/>
  <c r="T338" i="8" s="1"/>
  <c r="E338" i="8"/>
  <c r="S338" i="8" s="1"/>
  <c r="F338" i="8"/>
  <c r="G338" i="8"/>
  <c r="H338" i="8"/>
  <c r="I338" i="8"/>
  <c r="J338" i="8"/>
  <c r="K338" i="8"/>
  <c r="B339" i="8"/>
  <c r="C339" i="8"/>
  <c r="D339" i="8"/>
  <c r="T339" i="8" s="1"/>
  <c r="E339" i="8"/>
  <c r="S339" i="8" s="1"/>
  <c r="F339" i="8"/>
  <c r="G339" i="8"/>
  <c r="H339" i="8"/>
  <c r="I339" i="8"/>
  <c r="J339" i="8"/>
  <c r="K339" i="8"/>
  <c r="R339" i="8" s="1"/>
  <c r="B340" i="8"/>
  <c r="C340" i="8"/>
  <c r="D340" i="8"/>
  <c r="T340" i="8" s="1"/>
  <c r="E340" i="8"/>
  <c r="S340" i="8" s="1"/>
  <c r="F340" i="8"/>
  <c r="G340" i="8"/>
  <c r="H340" i="8"/>
  <c r="I340" i="8"/>
  <c r="J340" i="8"/>
  <c r="K340" i="8"/>
  <c r="R340" i="8" s="1"/>
  <c r="B341" i="8"/>
  <c r="C341" i="8"/>
  <c r="D341" i="8"/>
  <c r="T341" i="8" s="1"/>
  <c r="E341" i="8"/>
  <c r="S341" i="8" s="1"/>
  <c r="F341" i="8"/>
  <c r="G341" i="8"/>
  <c r="H341" i="8"/>
  <c r="I341" i="8"/>
  <c r="J341" i="8"/>
  <c r="K341" i="8"/>
  <c r="B342" i="8"/>
  <c r="C342" i="8"/>
  <c r="D342" i="8"/>
  <c r="T342" i="8" s="1"/>
  <c r="E342" i="8"/>
  <c r="S342" i="8" s="1"/>
  <c r="F342" i="8"/>
  <c r="G342" i="8"/>
  <c r="H342" i="8"/>
  <c r="I342" i="8"/>
  <c r="J342" i="8"/>
  <c r="K342" i="8"/>
  <c r="B343" i="8"/>
  <c r="C343" i="8"/>
  <c r="D343" i="8"/>
  <c r="T343" i="8" s="1"/>
  <c r="E343" i="8"/>
  <c r="S343" i="8" s="1"/>
  <c r="F343" i="8"/>
  <c r="G343" i="8"/>
  <c r="H343" i="8"/>
  <c r="I343" i="8"/>
  <c r="J343" i="8"/>
  <c r="K343" i="8"/>
  <c r="B344" i="8"/>
  <c r="C344" i="8"/>
  <c r="D344" i="8"/>
  <c r="T344" i="8" s="1"/>
  <c r="E344" i="8"/>
  <c r="S344" i="8" s="1"/>
  <c r="F344" i="8"/>
  <c r="G344" i="8"/>
  <c r="H344" i="8"/>
  <c r="I344" i="8"/>
  <c r="J344" i="8"/>
  <c r="K344" i="8"/>
  <c r="B345" i="8"/>
  <c r="C345" i="8"/>
  <c r="D345" i="8"/>
  <c r="T345" i="8" s="1"/>
  <c r="E345" i="8"/>
  <c r="S345" i="8" s="1"/>
  <c r="F345" i="8"/>
  <c r="G345" i="8"/>
  <c r="H345" i="8"/>
  <c r="I345" i="8"/>
  <c r="J345" i="8"/>
  <c r="K345" i="8"/>
  <c r="B346" i="8"/>
  <c r="C346" i="8"/>
  <c r="D346" i="8"/>
  <c r="T346" i="8" s="1"/>
  <c r="E346" i="8"/>
  <c r="S346" i="8" s="1"/>
  <c r="F346" i="8"/>
  <c r="G346" i="8"/>
  <c r="H346" i="8"/>
  <c r="I346" i="8"/>
  <c r="J346" i="8"/>
  <c r="K346" i="8"/>
  <c r="B347" i="8"/>
  <c r="C347" i="8"/>
  <c r="D347" i="8"/>
  <c r="T347" i="8" s="1"/>
  <c r="E347" i="8"/>
  <c r="S347" i="8" s="1"/>
  <c r="F347" i="8"/>
  <c r="G347" i="8"/>
  <c r="H347" i="8"/>
  <c r="I347" i="8"/>
  <c r="J347" i="8"/>
  <c r="K347" i="8"/>
  <c r="R347" i="8" s="1"/>
  <c r="B348" i="8"/>
  <c r="C348" i="8"/>
  <c r="D348" i="8"/>
  <c r="T348" i="8" s="1"/>
  <c r="E348" i="8"/>
  <c r="S348" i="8" s="1"/>
  <c r="F348" i="8"/>
  <c r="G348" i="8"/>
  <c r="H348" i="8"/>
  <c r="I348" i="8"/>
  <c r="J348" i="8"/>
  <c r="K348" i="8"/>
  <c r="B349" i="8"/>
  <c r="C349" i="8"/>
  <c r="D349" i="8"/>
  <c r="T349" i="8" s="1"/>
  <c r="E349" i="8"/>
  <c r="S349" i="8" s="1"/>
  <c r="F349" i="8"/>
  <c r="G349" i="8"/>
  <c r="H349" i="8"/>
  <c r="I349" i="8"/>
  <c r="J349" i="8"/>
  <c r="K349" i="8"/>
  <c r="B350" i="8"/>
  <c r="C350" i="8"/>
  <c r="D350" i="8"/>
  <c r="T350" i="8" s="1"/>
  <c r="E350" i="8"/>
  <c r="S350" i="8" s="1"/>
  <c r="F350" i="8"/>
  <c r="G350" i="8"/>
  <c r="H350" i="8"/>
  <c r="I350" i="8"/>
  <c r="J350" i="8"/>
  <c r="K350" i="8"/>
  <c r="B351" i="8"/>
  <c r="C351" i="8"/>
  <c r="D351" i="8"/>
  <c r="T351" i="8" s="1"/>
  <c r="E351" i="8"/>
  <c r="S351" i="8" s="1"/>
  <c r="F351" i="8"/>
  <c r="G351" i="8"/>
  <c r="H351" i="8"/>
  <c r="I351" i="8"/>
  <c r="J351" i="8"/>
  <c r="K351" i="8"/>
  <c r="B352" i="8"/>
  <c r="C352" i="8"/>
  <c r="D352" i="8"/>
  <c r="T352" i="8" s="1"/>
  <c r="E352" i="8"/>
  <c r="S352" i="8" s="1"/>
  <c r="F352" i="8"/>
  <c r="G352" i="8"/>
  <c r="H352" i="8"/>
  <c r="I352" i="8"/>
  <c r="J352" i="8"/>
  <c r="K352" i="8"/>
  <c r="B353" i="8"/>
  <c r="C353" i="8"/>
  <c r="D353" i="8"/>
  <c r="T353" i="8" s="1"/>
  <c r="E353" i="8"/>
  <c r="S353" i="8" s="1"/>
  <c r="F353" i="8"/>
  <c r="G353" i="8"/>
  <c r="H353" i="8"/>
  <c r="I353" i="8"/>
  <c r="J353" i="8"/>
  <c r="K353" i="8"/>
  <c r="B354" i="8"/>
  <c r="C354" i="8"/>
  <c r="D354" i="8"/>
  <c r="T354" i="8" s="1"/>
  <c r="E354" i="8"/>
  <c r="S354" i="8" s="1"/>
  <c r="F354" i="8"/>
  <c r="G354" i="8"/>
  <c r="H354" i="8"/>
  <c r="I354" i="8"/>
  <c r="J354" i="8"/>
  <c r="K354" i="8"/>
  <c r="B355" i="8"/>
  <c r="C355" i="8"/>
  <c r="D355" i="8"/>
  <c r="T355" i="8" s="1"/>
  <c r="E355" i="8"/>
  <c r="S355" i="8" s="1"/>
  <c r="F355" i="8"/>
  <c r="G355" i="8"/>
  <c r="H355" i="8"/>
  <c r="I355" i="8"/>
  <c r="J355" i="8"/>
  <c r="K355" i="8"/>
  <c r="B356" i="8"/>
  <c r="C356" i="8"/>
  <c r="D356" i="8"/>
  <c r="T356" i="8" s="1"/>
  <c r="E356" i="8"/>
  <c r="S356" i="8" s="1"/>
  <c r="F356" i="8"/>
  <c r="G356" i="8"/>
  <c r="H356" i="8"/>
  <c r="I356" i="8"/>
  <c r="J356" i="8"/>
  <c r="K356" i="8"/>
  <c r="B357" i="8"/>
  <c r="C357" i="8"/>
  <c r="D357" i="8"/>
  <c r="T357" i="8" s="1"/>
  <c r="E357" i="8"/>
  <c r="S357" i="8" s="1"/>
  <c r="F357" i="8"/>
  <c r="G357" i="8"/>
  <c r="H357" i="8"/>
  <c r="I357" i="8"/>
  <c r="J357" i="8"/>
  <c r="K357" i="8"/>
  <c r="B358" i="8"/>
  <c r="C358" i="8"/>
  <c r="D358" i="8"/>
  <c r="T358" i="8" s="1"/>
  <c r="E358" i="8"/>
  <c r="S358" i="8" s="1"/>
  <c r="F358" i="8"/>
  <c r="G358" i="8"/>
  <c r="H358" i="8"/>
  <c r="I358" i="8"/>
  <c r="J358" i="8"/>
  <c r="K358" i="8"/>
  <c r="B359" i="8"/>
  <c r="C359" i="8"/>
  <c r="D359" i="8"/>
  <c r="T359" i="8" s="1"/>
  <c r="E359" i="8"/>
  <c r="S359" i="8" s="1"/>
  <c r="F359" i="8"/>
  <c r="G359" i="8"/>
  <c r="H359" i="8"/>
  <c r="I359" i="8"/>
  <c r="J359" i="8"/>
  <c r="K359" i="8"/>
  <c r="B360" i="8"/>
  <c r="C360" i="8"/>
  <c r="D360" i="8"/>
  <c r="T360" i="8" s="1"/>
  <c r="E360" i="8"/>
  <c r="S360" i="8" s="1"/>
  <c r="F360" i="8"/>
  <c r="G360" i="8"/>
  <c r="H360" i="8"/>
  <c r="I360" i="8"/>
  <c r="J360" i="8"/>
  <c r="K360" i="8"/>
  <c r="R360" i="8" s="1"/>
  <c r="B361" i="8"/>
  <c r="C361" i="8"/>
  <c r="D361" i="8"/>
  <c r="T361" i="8" s="1"/>
  <c r="E361" i="8"/>
  <c r="S361" i="8" s="1"/>
  <c r="F361" i="8"/>
  <c r="G361" i="8"/>
  <c r="H361" i="8"/>
  <c r="I361" i="8"/>
  <c r="J361" i="8"/>
  <c r="K361" i="8"/>
  <c r="B362" i="8"/>
  <c r="C362" i="8"/>
  <c r="D362" i="8"/>
  <c r="T362" i="8" s="1"/>
  <c r="E362" i="8"/>
  <c r="S362" i="8" s="1"/>
  <c r="F362" i="8"/>
  <c r="G362" i="8"/>
  <c r="H362" i="8"/>
  <c r="I362" i="8"/>
  <c r="J362" i="8"/>
  <c r="K362" i="8"/>
  <c r="B363" i="8"/>
  <c r="C363" i="8"/>
  <c r="D363" i="8"/>
  <c r="T363" i="8" s="1"/>
  <c r="E363" i="8"/>
  <c r="S363" i="8" s="1"/>
  <c r="F363" i="8"/>
  <c r="G363" i="8"/>
  <c r="H363" i="8"/>
  <c r="I363" i="8"/>
  <c r="J363" i="8"/>
  <c r="K363" i="8"/>
  <c r="B364" i="8"/>
  <c r="C364" i="8"/>
  <c r="D364" i="8"/>
  <c r="T364" i="8" s="1"/>
  <c r="E364" i="8"/>
  <c r="S364" i="8" s="1"/>
  <c r="F364" i="8"/>
  <c r="G364" i="8"/>
  <c r="H364" i="8"/>
  <c r="I364" i="8"/>
  <c r="J364" i="8"/>
  <c r="K364" i="8"/>
  <c r="R364" i="8" s="1"/>
  <c r="B365" i="8"/>
  <c r="C365" i="8"/>
  <c r="D365" i="8"/>
  <c r="T365" i="8" s="1"/>
  <c r="E365" i="8"/>
  <c r="S365" i="8" s="1"/>
  <c r="F365" i="8"/>
  <c r="G365" i="8"/>
  <c r="H365" i="8"/>
  <c r="I365" i="8"/>
  <c r="J365" i="8"/>
  <c r="K365" i="8"/>
  <c r="B366" i="8"/>
  <c r="C366" i="8"/>
  <c r="D366" i="8"/>
  <c r="T366" i="8" s="1"/>
  <c r="E366" i="8"/>
  <c r="S366" i="8" s="1"/>
  <c r="F366" i="8"/>
  <c r="G366" i="8"/>
  <c r="H366" i="8"/>
  <c r="I366" i="8"/>
  <c r="J366" i="8"/>
  <c r="K366" i="8"/>
  <c r="B367" i="8"/>
  <c r="C367" i="8"/>
  <c r="D367" i="8"/>
  <c r="T367" i="8" s="1"/>
  <c r="E367" i="8"/>
  <c r="F367" i="8"/>
  <c r="G367" i="8"/>
  <c r="H367" i="8"/>
  <c r="I367" i="8"/>
  <c r="J367" i="8"/>
  <c r="K367" i="8"/>
  <c r="R367" i="8" s="1"/>
  <c r="B368" i="8"/>
  <c r="C368" i="8"/>
  <c r="D368" i="8"/>
  <c r="T368" i="8" s="1"/>
  <c r="E368" i="8"/>
  <c r="S368" i="8" s="1"/>
  <c r="F368" i="8"/>
  <c r="G368" i="8"/>
  <c r="H368" i="8"/>
  <c r="I368" i="8"/>
  <c r="J368" i="8"/>
  <c r="K368" i="8"/>
  <c r="R368" i="8" s="1"/>
  <c r="B369" i="8"/>
  <c r="C369" i="8"/>
  <c r="D369" i="8"/>
  <c r="T369" i="8" s="1"/>
  <c r="E369" i="8"/>
  <c r="S369" i="8" s="1"/>
  <c r="F369" i="8"/>
  <c r="G369" i="8"/>
  <c r="H369" i="8"/>
  <c r="I369" i="8"/>
  <c r="J369" i="8"/>
  <c r="K369" i="8"/>
  <c r="B370" i="8"/>
  <c r="C370" i="8"/>
  <c r="D370" i="8"/>
  <c r="T370" i="8" s="1"/>
  <c r="E370" i="8"/>
  <c r="S370" i="8" s="1"/>
  <c r="F370" i="8"/>
  <c r="G370" i="8"/>
  <c r="H370" i="8"/>
  <c r="I370" i="8"/>
  <c r="J370" i="8"/>
  <c r="K370" i="8"/>
  <c r="B371" i="8"/>
  <c r="C371" i="8"/>
  <c r="D371" i="8"/>
  <c r="T371" i="8" s="1"/>
  <c r="E371" i="8"/>
  <c r="S371" i="8" s="1"/>
  <c r="F371" i="8"/>
  <c r="G371" i="8"/>
  <c r="H371" i="8"/>
  <c r="I371" i="8"/>
  <c r="J371" i="8"/>
  <c r="K371" i="8"/>
  <c r="R371" i="8" s="1"/>
  <c r="B372" i="8"/>
  <c r="C372" i="8"/>
  <c r="D372" i="8"/>
  <c r="T372" i="8" s="1"/>
  <c r="E372" i="8"/>
  <c r="S372" i="8" s="1"/>
  <c r="F372" i="8"/>
  <c r="G372" i="8"/>
  <c r="H372" i="8"/>
  <c r="I372" i="8"/>
  <c r="J372" i="8"/>
  <c r="K372" i="8"/>
  <c r="B373" i="8"/>
  <c r="C373" i="8"/>
  <c r="D373" i="8"/>
  <c r="T373" i="8" s="1"/>
  <c r="E373" i="8"/>
  <c r="S373" i="8" s="1"/>
  <c r="F373" i="8"/>
  <c r="G373" i="8"/>
  <c r="H373" i="8"/>
  <c r="I373" i="8"/>
  <c r="J373" i="8"/>
  <c r="K373" i="8"/>
  <c r="B374" i="8"/>
  <c r="C374" i="8"/>
  <c r="D374" i="8"/>
  <c r="T374" i="8" s="1"/>
  <c r="E374" i="8"/>
  <c r="S374" i="8" s="1"/>
  <c r="F374" i="8"/>
  <c r="G374" i="8"/>
  <c r="H374" i="8"/>
  <c r="I374" i="8"/>
  <c r="J374" i="8"/>
  <c r="K374" i="8"/>
  <c r="B375" i="8"/>
  <c r="C375" i="8"/>
  <c r="D375" i="8"/>
  <c r="T375" i="8" s="1"/>
  <c r="E375" i="8"/>
  <c r="S375" i="8" s="1"/>
  <c r="F375" i="8"/>
  <c r="G375" i="8"/>
  <c r="H375" i="8"/>
  <c r="I375" i="8"/>
  <c r="J375" i="8"/>
  <c r="K375" i="8"/>
  <c r="B376" i="8"/>
  <c r="C376" i="8"/>
  <c r="D376" i="8"/>
  <c r="T376" i="8" s="1"/>
  <c r="E376" i="8"/>
  <c r="S376" i="8" s="1"/>
  <c r="F376" i="8"/>
  <c r="G376" i="8"/>
  <c r="H376" i="8"/>
  <c r="I376" i="8"/>
  <c r="J376" i="8"/>
  <c r="K376" i="8"/>
  <c r="B377" i="8"/>
  <c r="C377" i="8"/>
  <c r="D377" i="8"/>
  <c r="T377" i="8" s="1"/>
  <c r="E377" i="8"/>
  <c r="S377" i="8" s="1"/>
  <c r="F377" i="8"/>
  <c r="G377" i="8"/>
  <c r="H377" i="8"/>
  <c r="I377" i="8"/>
  <c r="J377" i="8"/>
  <c r="K377" i="8"/>
  <c r="B378" i="8"/>
  <c r="C378" i="8"/>
  <c r="D378" i="8"/>
  <c r="T378" i="8" s="1"/>
  <c r="E378" i="8"/>
  <c r="S378" i="8" s="1"/>
  <c r="F378" i="8"/>
  <c r="G378" i="8"/>
  <c r="H378" i="8"/>
  <c r="I378" i="8"/>
  <c r="J378" i="8"/>
  <c r="K378" i="8"/>
  <c r="B379" i="8"/>
  <c r="C379" i="8"/>
  <c r="D379" i="8"/>
  <c r="T379" i="8" s="1"/>
  <c r="E379" i="8"/>
  <c r="S379" i="8" s="1"/>
  <c r="F379" i="8"/>
  <c r="G379" i="8"/>
  <c r="H379" i="8"/>
  <c r="I379" i="8"/>
  <c r="J379" i="8"/>
  <c r="K379" i="8"/>
  <c r="B380" i="8"/>
  <c r="C380" i="8"/>
  <c r="D380" i="8"/>
  <c r="T380" i="8" s="1"/>
  <c r="E380" i="8"/>
  <c r="S380" i="8" s="1"/>
  <c r="F380" i="8"/>
  <c r="G380" i="8"/>
  <c r="H380" i="8"/>
  <c r="I380" i="8"/>
  <c r="J380" i="8"/>
  <c r="K380" i="8"/>
  <c r="B381" i="8"/>
  <c r="C381" i="8"/>
  <c r="D381" i="8"/>
  <c r="T381" i="8" s="1"/>
  <c r="E381" i="8"/>
  <c r="S381" i="8" s="1"/>
  <c r="F381" i="8"/>
  <c r="G381" i="8"/>
  <c r="H381" i="8"/>
  <c r="I381" i="8"/>
  <c r="J381" i="8"/>
  <c r="K381" i="8"/>
  <c r="B382" i="8"/>
  <c r="C382" i="8"/>
  <c r="D382" i="8"/>
  <c r="T382" i="8" s="1"/>
  <c r="E382" i="8"/>
  <c r="F382" i="8"/>
  <c r="G382" i="8"/>
  <c r="H382" i="8"/>
  <c r="I382" i="8"/>
  <c r="J382" i="8"/>
  <c r="K382" i="8"/>
  <c r="B383" i="8"/>
  <c r="C383" i="8"/>
  <c r="D383" i="8"/>
  <c r="T383" i="8" s="1"/>
  <c r="E383" i="8"/>
  <c r="S383" i="8" s="1"/>
  <c r="F383" i="8"/>
  <c r="G383" i="8"/>
  <c r="H383" i="8"/>
  <c r="I383" i="8"/>
  <c r="J383" i="8"/>
  <c r="K383" i="8"/>
  <c r="B384" i="8"/>
  <c r="C384" i="8"/>
  <c r="D384" i="8"/>
  <c r="T384" i="8" s="1"/>
  <c r="E384" i="8"/>
  <c r="S384" i="8" s="1"/>
  <c r="F384" i="8"/>
  <c r="G384" i="8"/>
  <c r="H384" i="8"/>
  <c r="I384" i="8"/>
  <c r="J384" i="8"/>
  <c r="K384" i="8"/>
  <c r="B385" i="8"/>
  <c r="C385" i="8"/>
  <c r="D385" i="8"/>
  <c r="T385" i="8" s="1"/>
  <c r="E385" i="8"/>
  <c r="S385" i="8" s="1"/>
  <c r="F385" i="8"/>
  <c r="G385" i="8"/>
  <c r="H385" i="8"/>
  <c r="I385" i="8"/>
  <c r="J385" i="8"/>
  <c r="K385" i="8"/>
  <c r="B386" i="8"/>
  <c r="C386" i="8"/>
  <c r="D386" i="8"/>
  <c r="T386" i="8" s="1"/>
  <c r="E386" i="8"/>
  <c r="S386" i="8" s="1"/>
  <c r="F386" i="8"/>
  <c r="G386" i="8"/>
  <c r="H386" i="8"/>
  <c r="I386" i="8"/>
  <c r="J386" i="8"/>
  <c r="K386" i="8"/>
  <c r="B387" i="8"/>
  <c r="C387" i="8"/>
  <c r="D387" i="8"/>
  <c r="T387" i="8" s="1"/>
  <c r="E387" i="8"/>
  <c r="S387" i="8" s="1"/>
  <c r="F387" i="8"/>
  <c r="G387" i="8"/>
  <c r="H387" i="8"/>
  <c r="I387" i="8"/>
  <c r="J387" i="8"/>
  <c r="K387" i="8"/>
  <c r="B388" i="8"/>
  <c r="C388" i="8"/>
  <c r="D388" i="8"/>
  <c r="T388" i="8" s="1"/>
  <c r="E388" i="8"/>
  <c r="S388" i="8" s="1"/>
  <c r="F388" i="8"/>
  <c r="G388" i="8"/>
  <c r="H388" i="8"/>
  <c r="I388" i="8"/>
  <c r="J388" i="8"/>
  <c r="K388" i="8"/>
  <c r="R388" i="8" s="1"/>
  <c r="B389" i="8"/>
  <c r="C389" i="8"/>
  <c r="D389" i="8"/>
  <c r="T389" i="8" s="1"/>
  <c r="E389" i="8"/>
  <c r="S389" i="8" s="1"/>
  <c r="F389" i="8"/>
  <c r="G389" i="8"/>
  <c r="H389" i="8"/>
  <c r="I389" i="8"/>
  <c r="J389" i="8"/>
  <c r="K389" i="8"/>
  <c r="B390" i="8"/>
  <c r="C390" i="8"/>
  <c r="D390" i="8"/>
  <c r="T390" i="8" s="1"/>
  <c r="E390" i="8"/>
  <c r="S390" i="8" s="1"/>
  <c r="F390" i="8"/>
  <c r="G390" i="8"/>
  <c r="H390" i="8"/>
  <c r="I390" i="8"/>
  <c r="J390" i="8"/>
  <c r="K390" i="8"/>
  <c r="B391" i="8"/>
  <c r="C391" i="8"/>
  <c r="D391" i="8"/>
  <c r="T391" i="8" s="1"/>
  <c r="E391" i="8"/>
  <c r="S391" i="8" s="1"/>
  <c r="F391" i="8"/>
  <c r="G391" i="8"/>
  <c r="H391" i="8"/>
  <c r="I391" i="8"/>
  <c r="J391" i="8"/>
  <c r="K391" i="8"/>
  <c r="B392" i="8"/>
  <c r="C392" i="8"/>
  <c r="D392" i="8"/>
  <c r="T392" i="8" s="1"/>
  <c r="E392" i="8"/>
  <c r="S392" i="8" s="1"/>
  <c r="F392" i="8"/>
  <c r="G392" i="8"/>
  <c r="H392" i="8"/>
  <c r="I392" i="8"/>
  <c r="J392" i="8"/>
  <c r="K392" i="8"/>
  <c r="R392" i="8" s="1"/>
  <c r="B393" i="8"/>
  <c r="C393" i="8"/>
  <c r="D393" i="8"/>
  <c r="T393" i="8" s="1"/>
  <c r="E393" i="8"/>
  <c r="S393" i="8" s="1"/>
  <c r="F393" i="8"/>
  <c r="G393" i="8"/>
  <c r="H393" i="8"/>
  <c r="I393" i="8"/>
  <c r="J393" i="8"/>
  <c r="K393" i="8"/>
  <c r="B394" i="8"/>
  <c r="C394" i="8"/>
  <c r="D394" i="8"/>
  <c r="T394" i="8" s="1"/>
  <c r="E394" i="8"/>
  <c r="S394" i="8" s="1"/>
  <c r="F394" i="8"/>
  <c r="G394" i="8"/>
  <c r="H394" i="8"/>
  <c r="I394" i="8"/>
  <c r="J394" i="8"/>
  <c r="K394" i="8"/>
  <c r="B395" i="8"/>
  <c r="C395" i="8"/>
  <c r="D395" i="8"/>
  <c r="T395" i="8" s="1"/>
  <c r="E395" i="8"/>
  <c r="S395" i="8" s="1"/>
  <c r="F395" i="8"/>
  <c r="G395" i="8"/>
  <c r="H395" i="8"/>
  <c r="I395" i="8"/>
  <c r="J395" i="8"/>
  <c r="K395" i="8"/>
  <c r="R395" i="8" s="1"/>
  <c r="B396" i="8"/>
  <c r="C396" i="8"/>
  <c r="D396" i="8"/>
  <c r="T396" i="8" s="1"/>
  <c r="E396" i="8"/>
  <c r="S396" i="8" s="1"/>
  <c r="F396" i="8"/>
  <c r="G396" i="8"/>
  <c r="H396" i="8"/>
  <c r="I396" i="8"/>
  <c r="J396" i="8"/>
  <c r="K396" i="8"/>
  <c r="R396" i="8" s="1"/>
  <c r="B397" i="8"/>
  <c r="C397" i="8"/>
  <c r="D397" i="8"/>
  <c r="T397" i="8" s="1"/>
  <c r="E397" i="8"/>
  <c r="S397" i="8" s="1"/>
  <c r="F397" i="8"/>
  <c r="G397" i="8"/>
  <c r="H397" i="8"/>
  <c r="I397" i="8"/>
  <c r="J397" i="8"/>
  <c r="K397" i="8"/>
  <c r="B398" i="8"/>
  <c r="C398" i="8"/>
  <c r="D398" i="8"/>
  <c r="T398" i="8" s="1"/>
  <c r="E398" i="8"/>
  <c r="S398" i="8" s="1"/>
  <c r="F398" i="8"/>
  <c r="G398" i="8"/>
  <c r="H398" i="8"/>
  <c r="I398" i="8"/>
  <c r="J398" i="8"/>
  <c r="K398" i="8"/>
  <c r="B399" i="8"/>
  <c r="C399" i="8"/>
  <c r="D399" i="8"/>
  <c r="T399" i="8" s="1"/>
  <c r="E399" i="8"/>
  <c r="F399" i="8"/>
  <c r="G399" i="8"/>
  <c r="H399" i="8"/>
  <c r="I399" i="8"/>
  <c r="J399" i="8"/>
  <c r="K399" i="8"/>
  <c r="R399" i="8" s="1"/>
  <c r="B400" i="8"/>
  <c r="C400" i="8"/>
  <c r="D400" i="8"/>
  <c r="T400" i="8" s="1"/>
  <c r="E400" i="8"/>
  <c r="S400" i="8" s="1"/>
  <c r="F400" i="8"/>
  <c r="G400" i="8"/>
  <c r="H400" i="8"/>
  <c r="I400" i="8"/>
  <c r="J400" i="8"/>
  <c r="K400" i="8"/>
  <c r="B401" i="8"/>
  <c r="C401" i="8"/>
  <c r="D401" i="8"/>
  <c r="T401" i="8" s="1"/>
  <c r="E401" i="8"/>
  <c r="S401" i="8" s="1"/>
  <c r="F401" i="8"/>
  <c r="G401" i="8"/>
  <c r="H401" i="8"/>
  <c r="I401" i="8"/>
  <c r="J401" i="8"/>
  <c r="K401" i="8"/>
  <c r="B402" i="8"/>
  <c r="C402" i="8"/>
  <c r="D402" i="8"/>
  <c r="T402" i="8" s="1"/>
  <c r="E402" i="8"/>
  <c r="S402" i="8" s="1"/>
  <c r="F402" i="8"/>
  <c r="G402" i="8"/>
  <c r="H402" i="8"/>
  <c r="I402" i="8"/>
  <c r="J402" i="8"/>
  <c r="K402" i="8"/>
  <c r="B403" i="8"/>
  <c r="C403" i="8"/>
  <c r="D403" i="8"/>
  <c r="T403" i="8" s="1"/>
  <c r="E403" i="8"/>
  <c r="S403" i="8" s="1"/>
  <c r="F403" i="8"/>
  <c r="G403" i="8"/>
  <c r="H403" i="8"/>
  <c r="I403" i="8"/>
  <c r="J403" i="8"/>
  <c r="K403" i="8"/>
  <c r="R403" i="8" s="1"/>
  <c r="B404" i="8"/>
  <c r="C404" i="8"/>
  <c r="D404" i="8"/>
  <c r="T404" i="8" s="1"/>
  <c r="E404" i="8"/>
  <c r="S404" i="8" s="1"/>
  <c r="F404" i="8"/>
  <c r="G404" i="8"/>
  <c r="H404" i="8"/>
  <c r="I404" i="8"/>
  <c r="J404" i="8"/>
  <c r="K404" i="8"/>
  <c r="B405" i="8"/>
  <c r="C405" i="8"/>
  <c r="D405" i="8"/>
  <c r="T405" i="8" s="1"/>
  <c r="E405" i="8"/>
  <c r="S405" i="8" s="1"/>
  <c r="F405" i="8"/>
  <c r="G405" i="8"/>
  <c r="H405" i="8"/>
  <c r="I405" i="8"/>
  <c r="J405" i="8"/>
  <c r="K405" i="8"/>
  <c r="B406" i="8"/>
  <c r="C406" i="8"/>
  <c r="D406" i="8"/>
  <c r="T406" i="8" s="1"/>
  <c r="E406" i="8"/>
  <c r="S406" i="8" s="1"/>
  <c r="F406" i="8"/>
  <c r="G406" i="8"/>
  <c r="H406" i="8"/>
  <c r="I406" i="8"/>
  <c r="J406" i="8"/>
  <c r="K406" i="8"/>
  <c r="B407" i="8"/>
  <c r="C407" i="8"/>
  <c r="D407" i="8"/>
  <c r="T407" i="8" s="1"/>
  <c r="E407" i="8"/>
  <c r="S407" i="8" s="1"/>
  <c r="F407" i="8"/>
  <c r="G407" i="8"/>
  <c r="H407" i="8"/>
  <c r="I407" i="8"/>
  <c r="J407" i="8"/>
  <c r="K407" i="8"/>
  <c r="B408" i="8"/>
  <c r="C408" i="8"/>
  <c r="D408" i="8"/>
  <c r="T408" i="8" s="1"/>
  <c r="E408" i="8"/>
  <c r="S408" i="8" s="1"/>
  <c r="F408" i="8"/>
  <c r="G408" i="8"/>
  <c r="H408" i="8"/>
  <c r="I408" i="8"/>
  <c r="J408" i="8"/>
  <c r="K408" i="8"/>
  <c r="B409" i="8"/>
  <c r="C409" i="8"/>
  <c r="D409" i="8"/>
  <c r="T409" i="8" s="1"/>
  <c r="E409" i="8"/>
  <c r="S409" i="8" s="1"/>
  <c r="F409" i="8"/>
  <c r="G409" i="8"/>
  <c r="H409" i="8"/>
  <c r="I409" i="8"/>
  <c r="J409" i="8"/>
  <c r="K409" i="8"/>
  <c r="B410" i="8"/>
  <c r="C410" i="8"/>
  <c r="D410" i="8"/>
  <c r="T410" i="8" s="1"/>
  <c r="E410" i="8"/>
  <c r="S410" i="8" s="1"/>
  <c r="F410" i="8"/>
  <c r="G410" i="8"/>
  <c r="H410" i="8"/>
  <c r="I410" i="8"/>
  <c r="J410" i="8"/>
  <c r="K410" i="8"/>
  <c r="B411" i="8"/>
  <c r="C411" i="8"/>
  <c r="D411" i="8"/>
  <c r="T411" i="8" s="1"/>
  <c r="E411" i="8"/>
  <c r="S411" i="8" s="1"/>
  <c r="F411" i="8"/>
  <c r="G411" i="8"/>
  <c r="H411" i="8"/>
  <c r="I411" i="8"/>
  <c r="J411" i="8"/>
  <c r="K411" i="8"/>
  <c r="B412" i="8"/>
  <c r="C412" i="8"/>
  <c r="D412" i="8"/>
  <c r="T412" i="8" s="1"/>
  <c r="E412" i="8"/>
  <c r="S412" i="8" s="1"/>
  <c r="F412" i="8"/>
  <c r="G412" i="8"/>
  <c r="H412" i="8"/>
  <c r="I412" i="8"/>
  <c r="J412" i="8"/>
  <c r="K412" i="8"/>
  <c r="B413" i="8"/>
  <c r="C413" i="8"/>
  <c r="D413" i="8"/>
  <c r="T413" i="8" s="1"/>
  <c r="E413" i="8"/>
  <c r="S413" i="8" s="1"/>
  <c r="F413" i="8"/>
  <c r="G413" i="8"/>
  <c r="H413" i="8"/>
  <c r="I413" i="8"/>
  <c r="J413" i="8"/>
  <c r="K413" i="8"/>
  <c r="B414" i="8"/>
  <c r="C414" i="8"/>
  <c r="D414" i="8"/>
  <c r="T414" i="8" s="1"/>
  <c r="E414" i="8"/>
  <c r="S414" i="8" s="1"/>
  <c r="F414" i="8"/>
  <c r="G414" i="8"/>
  <c r="H414" i="8"/>
  <c r="I414" i="8"/>
  <c r="J414" i="8"/>
  <c r="K414" i="8"/>
  <c r="B415" i="8"/>
  <c r="C415" i="8"/>
  <c r="D415" i="8"/>
  <c r="T415" i="8" s="1"/>
  <c r="E415" i="8"/>
  <c r="S415" i="8" s="1"/>
  <c r="F415" i="8"/>
  <c r="G415" i="8"/>
  <c r="H415" i="8"/>
  <c r="I415" i="8"/>
  <c r="J415" i="8"/>
  <c r="K415" i="8"/>
  <c r="B416" i="8"/>
  <c r="C416" i="8"/>
  <c r="D416" i="8"/>
  <c r="T416" i="8" s="1"/>
  <c r="E416" i="8"/>
  <c r="S416" i="8" s="1"/>
  <c r="F416" i="8"/>
  <c r="G416" i="8"/>
  <c r="H416" i="8"/>
  <c r="I416" i="8"/>
  <c r="J416" i="8"/>
  <c r="K416" i="8"/>
  <c r="R416" i="8" s="1"/>
  <c r="B417" i="8"/>
  <c r="C417" i="8"/>
  <c r="D417" i="8"/>
  <c r="T417" i="8" s="1"/>
  <c r="E417" i="8"/>
  <c r="S417" i="8" s="1"/>
  <c r="F417" i="8"/>
  <c r="G417" i="8"/>
  <c r="H417" i="8"/>
  <c r="I417" i="8"/>
  <c r="J417" i="8"/>
  <c r="K417" i="8"/>
  <c r="B418" i="8"/>
  <c r="C418" i="8"/>
  <c r="D418" i="8"/>
  <c r="T418" i="8" s="1"/>
  <c r="E418" i="8"/>
  <c r="S418" i="8" s="1"/>
  <c r="F418" i="8"/>
  <c r="G418" i="8"/>
  <c r="H418" i="8"/>
  <c r="I418" i="8"/>
  <c r="J418" i="8"/>
  <c r="K418" i="8"/>
  <c r="B419" i="8"/>
  <c r="C419" i="8"/>
  <c r="D419" i="8"/>
  <c r="T419" i="8" s="1"/>
  <c r="E419" i="8"/>
  <c r="S419" i="8" s="1"/>
  <c r="F419" i="8"/>
  <c r="G419" i="8"/>
  <c r="H419" i="8"/>
  <c r="I419" i="8"/>
  <c r="J419" i="8"/>
  <c r="K419" i="8"/>
  <c r="B420" i="8"/>
  <c r="C420" i="8"/>
  <c r="D420" i="8"/>
  <c r="T420" i="8" s="1"/>
  <c r="E420" i="8"/>
  <c r="S420" i="8" s="1"/>
  <c r="F420" i="8"/>
  <c r="G420" i="8"/>
  <c r="H420" i="8"/>
  <c r="I420" i="8"/>
  <c r="J420" i="8"/>
  <c r="K420" i="8"/>
  <c r="R420" i="8" s="1"/>
  <c r="B421" i="8"/>
  <c r="C421" i="8"/>
  <c r="D421" i="8"/>
  <c r="T421" i="8" s="1"/>
  <c r="E421" i="8"/>
  <c r="S421" i="8" s="1"/>
  <c r="F421" i="8"/>
  <c r="G421" i="8"/>
  <c r="H421" i="8"/>
  <c r="I421" i="8"/>
  <c r="J421" i="8"/>
  <c r="K421" i="8"/>
  <c r="B422" i="8"/>
  <c r="C422" i="8"/>
  <c r="D422" i="8"/>
  <c r="T422" i="8" s="1"/>
  <c r="E422" i="8"/>
  <c r="S422" i="8" s="1"/>
  <c r="F422" i="8"/>
  <c r="G422" i="8"/>
  <c r="H422" i="8"/>
  <c r="I422" i="8"/>
  <c r="J422" i="8"/>
  <c r="K422" i="8"/>
  <c r="B423" i="8"/>
  <c r="C423" i="8"/>
  <c r="D423" i="8"/>
  <c r="T423" i="8" s="1"/>
  <c r="E423" i="8"/>
  <c r="S423" i="8" s="1"/>
  <c r="F423" i="8"/>
  <c r="G423" i="8"/>
  <c r="H423" i="8"/>
  <c r="I423" i="8"/>
  <c r="J423" i="8"/>
  <c r="K423" i="8"/>
  <c r="B424" i="8"/>
  <c r="C424" i="8"/>
  <c r="D424" i="8"/>
  <c r="T424" i="8" s="1"/>
  <c r="E424" i="8"/>
  <c r="S424" i="8" s="1"/>
  <c r="F424" i="8"/>
  <c r="G424" i="8"/>
  <c r="H424" i="8"/>
  <c r="I424" i="8"/>
  <c r="J424" i="8"/>
  <c r="K424" i="8"/>
  <c r="R424" i="8" s="1"/>
  <c r="B425" i="8"/>
  <c r="C425" i="8"/>
  <c r="D425" i="8"/>
  <c r="T425" i="8" s="1"/>
  <c r="E425" i="8"/>
  <c r="S425" i="8" s="1"/>
  <c r="F425" i="8"/>
  <c r="G425" i="8"/>
  <c r="H425" i="8"/>
  <c r="I425" i="8"/>
  <c r="J425" i="8"/>
  <c r="K425" i="8"/>
  <c r="B426" i="8"/>
  <c r="C426" i="8"/>
  <c r="D426" i="8"/>
  <c r="T426" i="8" s="1"/>
  <c r="E426" i="8"/>
  <c r="S426" i="8" s="1"/>
  <c r="F426" i="8"/>
  <c r="G426" i="8"/>
  <c r="H426" i="8"/>
  <c r="I426" i="8"/>
  <c r="J426" i="8"/>
  <c r="K426" i="8"/>
  <c r="B427" i="8"/>
  <c r="C427" i="8"/>
  <c r="D427" i="8"/>
  <c r="T427" i="8" s="1"/>
  <c r="E427" i="8"/>
  <c r="S427" i="8" s="1"/>
  <c r="F427" i="8"/>
  <c r="G427" i="8"/>
  <c r="H427" i="8"/>
  <c r="I427" i="8"/>
  <c r="J427" i="8"/>
  <c r="K427" i="8"/>
  <c r="R427" i="8" s="1"/>
  <c r="B428" i="8"/>
  <c r="C428" i="8"/>
  <c r="D428" i="8"/>
  <c r="T428" i="8" s="1"/>
  <c r="E428" i="8"/>
  <c r="S428" i="8" s="1"/>
  <c r="F428" i="8"/>
  <c r="G428" i="8"/>
  <c r="H428" i="8"/>
  <c r="I428" i="8"/>
  <c r="J428" i="8"/>
  <c r="K428" i="8"/>
  <c r="B429" i="8"/>
  <c r="C429" i="8"/>
  <c r="D429" i="8"/>
  <c r="T429" i="8" s="1"/>
  <c r="E429" i="8"/>
  <c r="S429" i="8" s="1"/>
  <c r="F429" i="8"/>
  <c r="G429" i="8"/>
  <c r="H429" i="8"/>
  <c r="I429" i="8"/>
  <c r="J429" i="8"/>
  <c r="K429" i="8"/>
  <c r="B430" i="8"/>
  <c r="C430" i="8"/>
  <c r="D430" i="8"/>
  <c r="T430" i="8" s="1"/>
  <c r="E430" i="8"/>
  <c r="S430" i="8" s="1"/>
  <c r="F430" i="8"/>
  <c r="G430" i="8"/>
  <c r="H430" i="8"/>
  <c r="I430" i="8"/>
  <c r="J430" i="8"/>
  <c r="K430" i="8"/>
  <c r="B431" i="8"/>
  <c r="C431" i="8"/>
  <c r="D431" i="8"/>
  <c r="T431" i="8" s="1"/>
  <c r="E431" i="8"/>
  <c r="S431" i="8" s="1"/>
  <c r="F431" i="8"/>
  <c r="G431" i="8"/>
  <c r="H431" i="8"/>
  <c r="I431" i="8"/>
  <c r="J431" i="8"/>
  <c r="K431" i="8"/>
  <c r="R431" i="8" s="1"/>
  <c r="B432" i="8"/>
  <c r="C432" i="8"/>
  <c r="D432" i="8"/>
  <c r="T432" i="8" s="1"/>
  <c r="E432" i="8"/>
  <c r="S432" i="8" s="1"/>
  <c r="F432" i="8"/>
  <c r="G432" i="8"/>
  <c r="H432" i="8"/>
  <c r="I432" i="8"/>
  <c r="J432" i="8"/>
  <c r="K432" i="8"/>
  <c r="B433" i="8"/>
  <c r="C433" i="8"/>
  <c r="D433" i="8"/>
  <c r="T433" i="8" s="1"/>
  <c r="E433" i="8"/>
  <c r="S433" i="8" s="1"/>
  <c r="F433" i="8"/>
  <c r="G433" i="8"/>
  <c r="H433" i="8"/>
  <c r="I433" i="8"/>
  <c r="J433" i="8"/>
  <c r="K433" i="8"/>
  <c r="B434" i="8"/>
  <c r="C434" i="8"/>
  <c r="D434" i="8"/>
  <c r="T434" i="8" s="1"/>
  <c r="E434" i="8"/>
  <c r="S434" i="8" s="1"/>
  <c r="F434" i="8"/>
  <c r="G434" i="8"/>
  <c r="H434" i="8"/>
  <c r="I434" i="8"/>
  <c r="J434" i="8"/>
  <c r="K434" i="8"/>
  <c r="B435" i="8"/>
  <c r="C435" i="8"/>
  <c r="D435" i="8"/>
  <c r="T435" i="8" s="1"/>
  <c r="E435" i="8"/>
  <c r="S435" i="8" s="1"/>
  <c r="F435" i="8"/>
  <c r="G435" i="8"/>
  <c r="H435" i="8"/>
  <c r="I435" i="8"/>
  <c r="J435" i="8"/>
  <c r="K435" i="8"/>
  <c r="B436" i="8"/>
  <c r="C436" i="8"/>
  <c r="D436" i="8"/>
  <c r="T436" i="8" s="1"/>
  <c r="E436" i="8"/>
  <c r="S436" i="8" s="1"/>
  <c r="F436" i="8"/>
  <c r="G436" i="8"/>
  <c r="H436" i="8"/>
  <c r="I436" i="8"/>
  <c r="J436" i="8"/>
  <c r="K436" i="8"/>
  <c r="B437" i="8"/>
  <c r="C437" i="8"/>
  <c r="D437" i="8"/>
  <c r="T437" i="8" s="1"/>
  <c r="E437" i="8"/>
  <c r="S437" i="8" s="1"/>
  <c r="F437" i="8"/>
  <c r="G437" i="8"/>
  <c r="H437" i="8"/>
  <c r="I437" i="8"/>
  <c r="J437" i="8"/>
  <c r="K437" i="8"/>
  <c r="B438" i="8"/>
  <c r="C438" i="8"/>
  <c r="D438" i="8"/>
  <c r="T438" i="8" s="1"/>
  <c r="E438" i="8"/>
  <c r="S438" i="8" s="1"/>
  <c r="F438" i="8"/>
  <c r="G438" i="8"/>
  <c r="H438" i="8"/>
  <c r="I438" i="8"/>
  <c r="J438" i="8"/>
  <c r="K438" i="8"/>
  <c r="B439" i="8"/>
  <c r="C439" i="8"/>
  <c r="D439" i="8"/>
  <c r="T439" i="8" s="1"/>
  <c r="E439" i="8"/>
  <c r="S439" i="8" s="1"/>
  <c r="F439" i="8"/>
  <c r="G439" i="8"/>
  <c r="H439" i="8"/>
  <c r="I439" i="8"/>
  <c r="J439" i="8"/>
  <c r="K439" i="8"/>
  <c r="B440" i="8"/>
  <c r="C440" i="8"/>
  <c r="D440" i="8"/>
  <c r="T440" i="8" s="1"/>
  <c r="E440" i="8"/>
  <c r="S440" i="8" s="1"/>
  <c r="F440" i="8"/>
  <c r="G440" i="8"/>
  <c r="H440" i="8"/>
  <c r="I440" i="8"/>
  <c r="J440" i="8"/>
  <c r="K440" i="8"/>
  <c r="B441" i="8"/>
  <c r="C441" i="8"/>
  <c r="D441" i="8"/>
  <c r="T441" i="8" s="1"/>
  <c r="E441" i="8"/>
  <c r="S441" i="8" s="1"/>
  <c r="F441" i="8"/>
  <c r="G441" i="8"/>
  <c r="H441" i="8"/>
  <c r="I441" i="8"/>
  <c r="J441" i="8"/>
  <c r="K441" i="8"/>
  <c r="B442" i="8"/>
  <c r="C442" i="8"/>
  <c r="D442" i="8"/>
  <c r="T442" i="8" s="1"/>
  <c r="E442" i="8"/>
  <c r="F442" i="8"/>
  <c r="G442" i="8"/>
  <c r="H442" i="8"/>
  <c r="I442" i="8"/>
  <c r="J442" i="8"/>
  <c r="K442" i="8"/>
  <c r="B443" i="8"/>
  <c r="C443" i="8"/>
  <c r="D443" i="8"/>
  <c r="T443" i="8" s="1"/>
  <c r="E443" i="8"/>
  <c r="S443" i="8" s="1"/>
  <c r="F443" i="8"/>
  <c r="G443" i="8"/>
  <c r="H443" i="8"/>
  <c r="I443" i="8"/>
  <c r="J443" i="8"/>
  <c r="K443" i="8"/>
  <c r="B444" i="8"/>
  <c r="C444" i="8"/>
  <c r="D444" i="8"/>
  <c r="T444" i="8" s="1"/>
  <c r="E444" i="8"/>
  <c r="S444" i="8" s="1"/>
  <c r="F444" i="8"/>
  <c r="G444" i="8"/>
  <c r="H444" i="8"/>
  <c r="I444" i="8"/>
  <c r="J444" i="8"/>
  <c r="K444" i="8"/>
  <c r="R444" i="8" s="1"/>
  <c r="B445" i="8"/>
  <c r="C445" i="8"/>
  <c r="D445" i="8"/>
  <c r="T445" i="8" s="1"/>
  <c r="E445" i="8"/>
  <c r="S445" i="8" s="1"/>
  <c r="F445" i="8"/>
  <c r="G445" i="8"/>
  <c r="H445" i="8"/>
  <c r="I445" i="8"/>
  <c r="J445" i="8"/>
  <c r="K445" i="8"/>
  <c r="B446" i="8"/>
  <c r="C446" i="8"/>
  <c r="D446" i="8"/>
  <c r="T446" i="8" s="1"/>
  <c r="E446" i="8"/>
  <c r="S446" i="8" s="1"/>
  <c r="F446" i="8"/>
  <c r="G446" i="8"/>
  <c r="H446" i="8"/>
  <c r="I446" i="8"/>
  <c r="J446" i="8"/>
  <c r="K446" i="8"/>
  <c r="B447" i="8"/>
  <c r="C447" i="8"/>
  <c r="D447" i="8"/>
  <c r="T447" i="8" s="1"/>
  <c r="E447" i="8"/>
  <c r="S447" i="8" s="1"/>
  <c r="F447" i="8"/>
  <c r="G447" i="8"/>
  <c r="H447" i="8"/>
  <c r="I447" i="8"/>
  <c r="J447" i="8"/>
  <c r="K447" i="8"/>
  <c r="B448" i="8"/>
  <c r="C448" i="8"/>
  <c r="D448" i="8"/>
  <c r="T448" i="8" s="1"/>
  <c r="E448" i="8"/>
  <c r="S448" i="8" s="1"/>
  <c r="F448" i="8"/>
  <c r="G448" i="8"/>
  <c r="H448" i="8"/>
  <c r="I448" i="8"/>
  <c r="J448" i="8"/>
  <c r="K448" i="8"/>
  <c r="R448" i="8" s="1"/>
  <c r="V448" i="8" s="1"/>
  <c r="B449" i="8"/>
  <c r="C449" i="8"/>
  <c r="D449" i="8"/>
  <c r="T449" i="8" s="1"/>
  <c r="E449" i="8"/>
  <c r="F449" i="8"/>
  <c r="G449" i="8"/>
  <c r="H449" i="8"/>
  <c r="I449" i="8"/>
  <c r="J449" i="8"/>
  <c r="K449" i="8"/>
  <c r="B450" i="8"/>
  <c r="C450" i="8"/>
  <c r="D450" i="8"/>
  <c r="T450" i="8" s="1"/>
  <c r="E450" i="8"/>
  <c r="S450" i="8" s="1"/>
  <c r="F450" i="8"/>
  <c r="G450" i="8"/>
  <c r="H450" i="8"/>
  <c r="I450" i="8"/>
  <c r="J450" i="8"/>
  <c r="K450" i="8"/>
  <c r="B451" i="8"/>
  <c r="C451" i="8"/>
  <c r="D451" i="8"/>
  <c r="T451" i="8" s="1"/>
  <c r="E451" i="8"/>
  <c r="S451" i="8" s="1"/>
  <c r="F451" i="8"/>
  <c r="G451" i="8"/>
  <c r="H451" i="8"/>
  <c r="I451" i="8"/>
  <c r="J451" i="8"/>
  <c r="K451" i="8"/>
  <c r="R451" i="8" s="1"/>
  <c r="B452" i="8"/>
  <c r="C452" i="8"/>
  <c r="D452" i="8"/>
  <c r="T452" i="8" s="1"/>
  <c r="E452" i="8"/>
  <c r="F452" i="8"/>
  <c r="G452" i="8"/>
  <c r="H452" i="8"/>
  <c r="I452" i="8"/>
  <c r="J452" i="8"/>
  <c r="K452" i="8"/>
  <c r="R452" i="8" s="1"/>
  <c r="B453" i="8"/>
  <c r="C453" i="8"/>
  <c r="D453" i="8"/>
  <c r="T453" i="8" s="1"/>
  <c r="E453" i="8"/>
  <c r="S453" i="8" s="1"/>
  <c r="F453" i="8"/>
  <c r="G453" i="8"/>
  <c r="H453" i="8"/>
  <c r="I453" i="8"/>
  <c r="J453" i="8"/>
  <c r="K453" i="8"/>
  <c r="B454" i="8"/>
  <c r="C454" i="8"/>
  <c r="D454" i="8"/>
  <c r="T454" i="8" s="1"/>
  <c r="E454" i="8"/>
  <c r="S454" i="8" s="1"/>
  <c r="F454" i="8"/>
  <c r="G454" i="8"/>
  <c r="H454" i="8"/>
  <c r="I454" i="8"/>
  <c r="J454" i="8"/>
  <c r="K454" i="8"/>
  <c r="B455" i="8"/>
  <c r="C455" i="8"/>
  <c r="D455" i="8"/>
  <c r="T455" i="8" s="1"/>
  <c r="E455" i="8"/>
  <c r="S455" i="8" s="1"/>
  <c r="F455" i="8"/>
  <c r="G455" i="8"/>
  <c r="H455" i="8"/>
  <c r="I455" i="8"/>
  <c r="J455" i="8"/>
  <c r="K455" i="8"/>
  <c r="B456" i="8"/>
  <c r="C456" i="8"/>
  <c r="D456" i="8"/>
  <c r="T456" i="8" s="1"/>
  <c r="E456" i="8"/>
  <c r="S456" i="8" s="1"/>
  <c r="F456" i="8"/>
  <c r="G456" i="8"/>
  <c r="H456" i="8"/>
  <c r="I456" i="8"/>
  <c r="J456" i="8"/>
  <c r="K456" i="8"/>
  <c r="B457" i="8"/>
  <c r="C457" i="8"/>
  <c r="D457" i="8"/>
  <c r="T457" i="8" s="1"/>
  <c r="E457" i="8"/>
  <c r="S457" i="8" s="1"/>
  <c r="F457" i="8"/>
  <c r="G457" i="8"/>
  <c r="H457" i="8"/>
  <c r="I457" i="8"/>
  <c r="J457" i="8"/>
  <c r="K457" i="8"/>
  <c r="B458" i="8"/>
  <c r="C458" i="8"/>
  <c r="D458" i="8"/>
  <c r="T458" i="8" s="1"/>
  <c r="E458" i="8"/>
  <c r="S458" i="8" s="1"/>
  <c r="F458" i="8"/>
  <c r="G458" i="8"/>
  <c r="H458" i="8"/>
  <c r="I458" i="8"/>
  <c r="J458" i="8"/>
  <c r="K458" i="8"/>
  <c r="B459" i="8"/>
  <c r="C459" i="8"/>
  <c r="D459" i="8"/>
  <c r="T459" i="8" s="1"/>
  <c r="E459" i="8"/>
  <c r="S459" i="8" s="1"/>
  <c r="F459" i="8"/>
  <c r="G459" i="8"/>
  <c r="H459" i="8"/>
  <c r="I459" i="8"/>
  <c r="J459" i="8"/>
  <c r="K459" i="8"/>
  <c r="B460" i="8"/>
  <c r="C460" i="8"/>
  <c r="D460" i="8"/>
  <c r="T460" i="8" s="1"/>
  <c r="E460" i="8"/>
  <c r="S460" i="8" s="1"/>
  <c r="F460" i="8"/>
  <c r="G460" i="8"/>
  <c r="H460" i="8"/>
  <c r="I460" i="8"/>
  <c r="J460" i="8"/>
  <c r="K460" i="8"/>
  <c r="B461" i="8"/>
  <c r="C461" i="8"/>
  <c r="D461" i="8"/>
  <c r="T461" i="8" s="1"/>
  <c r="E461" i="8"/>
  <c r="S461" i="8" s="1"/>
  <c r="F461" i="8"/>
  <c r="G461" i="8"/>
  <c r="H461" i="8"/>
  <c r="I461" i="8"/>
  <c r="J461" i="8"/>
  <c r="K461" i="8"/>
  <c r="B462" i="8"/>
  <c r="C462" i="8"/>
  <c r="D462" i="8"/>
  <c r="T462" i="8" s="1"/>
  <c r="E462" i="8"/>
  <c r="S462" i="8" s="1"/>
  <c r="F462" i="8"/>
  <c r="G462" i="8"/>
  <c r="H462" i="8"/>
  <c r="I462" i="8"/>
  <c r="J462" i="8"/>
  <c r="K462" i="8"/>
  <c r="B463" i="8"/>
  <c r="C463" i="8"/>
  <c r="D463" i="8"/>
  <c r="E463" i="8"/>
  <c r="S463" i="8" s="1"/>
  <c r="F463" i="8"/>
  <c r="G463" i="8"/>
  <c r="H463" i="8"/>
  <c r="I463" i="8"/>
  <c r="J463" i="8"/>
  <c r="K463" i="8"/>
  <c r="B464" i="8"/>
  <c r="C464" i="8"/>
  <c r="D464" i="8"/>
  <c r="T464" i="8" s="1"/>
  <c r="E464" i="8"/>
  <c r="S464" i="8" s="1"/>
  <c r="F464" i="8"/>
  <c r="G464" i="8"/>
  <c r="H464" i="8"/>
  <c r="I464" i="8"/>
  <c r="J464" i="8"/>
  <c r="K464" i="8"/>
  <c r="B465" i="8"/>
  <c r="C465" i="8"/>
  <c r="D465" i="8"/>
  <c r="T465" i="8" s="1"/>
  <c r="E465" i="8"/>
  <c r="S465" i="8" s="1"/>
  <c r="F465" i="8"/>
  <c r="G465" i="8"/>
  <c r="H465" i="8"/>
  <c r="I465" i="8"/>
  <c r="J465" i="8"/>
  <c r="K465" i="8"/>
  <c r="B466" i="8"/>
  <c r="C466" i="8"/>
  <c r="D466" i="8"/>
  <c r="T466" i="8" s="1"/>
  <c r="E466" i="8"/>
  <c r="S466" i="8" s="1"/>
  <c r="F466" i="8"/>
  <c r="G466" i="8"/>
  <c r="H466" i="8"/>
  <c r="I466" i="8"/>
  <c r="J466" i="8"/>
  <c r="K466" i="8"/>
  <c r="B467" i="8"/>
  <c r="C467" i="8"/>
  <c r="D467" i="8"/>
  <c r="T467" i="8" s="1"/>
  <c r="E467" i="8"/>
  <c r="S467" i="8" s="1"/>
  <c r="F467" i="8"/>
  <c r="G467" i="8"/>
  <c r="H467" i="8"/>
  <c r="I467" i="8"/>
  <c r="J467" i="8"/>
  <c r="K467" i="8"/>
  <c r="B468" i="8"/>
  <c r="C468" i="8"/>
  <c r="D468" i="8"/>
  <c r="T468" i="8" s="1"/>
  <c r="E468" i="8"/>
  <c r="S468" i="8" s="1"/>
  <c r="F468" i="8"/>
  <c r="G468" i="8"/>
  <c r="H468" i="8"/>
  <c r="I468" i="8"/>
  <c r="J468" i="8"/>
  <c r="K468" i="8"/>
  <c r="B469" i="8"/>
  <c r="C469" i="8"/>
  <c r="D469" i="8"/>
  <c r="T469" i="8" s="1"/>
  <c r="E469" i="8"/>
  <c r="S469" i="8" s="1"/>
  <c r="F469" i="8"/>
  <c r="G469" i="8"/>
  <c r="H469" i="8"/>
  <c r="I469" i="8"/>
  <c r="J469" i="8"/>
  <c r="K469" i="8"/>
  <c r="B470" i="8"/>
  <c r="C470" i="8"/>
  <c r="D470" i="8"/>
  <c r="T470" i="8" s="1"/>
  <c r="E470" i="8"/>
  <c r="S470" i="8" s="1"/>
  <c r="F470" i="8"/>
  <c r="G470" i="8"/>
  <c r="H470" i="8"/>
  <c r="I470" i="8"/>
  <c r="J470" i="8"/>
  <c r="K470" i="8"/>
  <c r="B471" i="8"/>
  <c r="C471" i="8"/>
  <c r="D471" i="8"/>
  <c r="T471" i="8" s="1"/>
  <c r="E471" i="8"/>
  <c r="S471" i="8" s="1"/>
  <c r="F471" i="8"/>
  <c r="G471" i="8"/>
  <c r="H471" i="8"/>
  <c r="I471" i="8"/>
  <c r="J471" i="8"/>
  <c r="K471" i="8"/>
  <c r="B472" i="8"/>
  <c r="C472" i="8"/>
  <c r="D472" i="8"/>
  <c r="T472" i="8" s="1"/>
  <c r="E472" i="8"/>
  <c r="S472" i="8" s="1"/>
  <c r="F472" i="8"/>
  <c r="G472" i="8"/>
  <c r="H472" i="8"/>
  <c r="I472" i="8"/>
  <c r="J472" i="8"/>
  <c r="K472" i="8"/>
  <c r="B473" i="8"/>
  <c r="C473" i="8"/>
  <c r="D473" i="8"/>
  <c r="T473" i="8" s="1"/>
  <c r="E473" i="8"/>
  <c r="S473" i="8" s="1"/>
  <c r="F473" i="8"/>
  <c r="G473" i="8"/>
  <c r="H473" i="8"/>
  <c r="I473" i="8"/>
  <c r="J473" i="8"/>
  <c r="K473" i="8"/>
  <c r="B474" i="8"/>
  <c r="C474" i="8"/>
  <c r="D474" i="8"/>
  <c r="T474" i="8" s="1"/>
  <c r="E474" i="8"/>
  <c r="S474" i="8" s="1"/>
  <c r="F474" i="8"/>
  <c r="G474" i="8"/>
  <c r="H474" i="8"/>
  <c r="I474" i="8"/>
  <c r="J474" i="8"/>
  <c r="K474" i="8"/>
  <c r="B475" i="8"/>
  <c r="C475" i="8"/>
  <c r="D475" i="8"/>
  <c r="T475" i="8" s="1"/>
  <c r="E475" i="8"/>
  <c r="S475" i="8" s="1"/>
  <c r="F475" i="8"/>
  <c r="G475" i="8"/>
  <c r="H475" i="8"/>
  <c r="I475" i="8"/>
  <c r="J475" i="8"/>
  <c r="K475" i="8"/>
  <c r="B476" i="8"/>
  <c r="C476" i="8"/>
  <c r="D476" i="8"/>
  <c r="T476" i="8" s="1"/>
  <c r="E476" i="8"/>
  <c r="S476" i="8" s="1"/>
  <c r="F476" i="8"/>
  <c r="G476" i="8"/>
  <c r="H476" i="8"/>
  <c r="I476" i="8"/>
  <c r="J476" i="8"/>
  <c r="K476" i="8"/>
  <c r="R476" i="8" s="1"/>
  <c r="B477" i="8"/>
  <c r="C477" i="8"/>
  <c r="D477" i="8"/>
  <c r="T477" i="8" s="1"/>
  <c r="E477" i="8"/>
  <c r="S477" i="8" s="1"/>
  <c r="F477" i="8"/>
  <c r="G477" i="8"/>
  <c r="H477" i="8"/>
  <c r="I477" i="8"/>
  <c r="J477" i="8"/>
  <c r="K477" i="8"/>
  <c r="B478" i="8"/>
  <c r="C478" i="8"/>
  <c r="D478" i="8"/>
  <c r="T478" i="8" s="1"/>
  <c r="E478" i="8"/>
  <c r="S478" i="8" s="1"/>
  <c r="F478" i="8"/>
  <c r="G478" i="8"/>
  <c r="H478" i="8"/>
  <c r="I478" i="8"/>
  <c r="J478" i="8"/>
  <c r="K478" i="8"/>
  <c r="B479" i="8"/>
  <c r="C479" i="8"/>
  <c r="D479" i="8"/>
  <c r="T479" i="8" s="1"/>
  <c r="E479" i="8"/>
  <c r="S479" i="8" s="1"/>
  <c r="F479" i="8"/>
  <c r="G479" i="8"/>
  <c r="H479" i="8"/>
  <c r="I479" i="8"/>
  <c r="J479" i="8"/>
  <c r="K479" i="8"/>
  <c r="B480" i="8"/>
  <c r="C480" i="8"/>
  <c r="D480" i="8"/>
  <c r="T480" i="8" s="1"/>
  <c r="E480" i="8"/>
  <c r="S480" i="8" s="1"/>
  <c r="F480" i="8"/>
  <c r="G480" i="8"/>
  <c r="H480" i="8"/>
  <c r="I480" i="8"/>
  <c r="J480" i="8"/>
  <c r="K480" i="8"/>
  <c r="R480" i="8" s="1"/>
  <c r="B481" i="8"/>
  <c r="C481" i="8"/>
  <c r="D481" i="8"/>
  <c r="T481" i="8" s="1"/>
  <c r="E481" i="8"/>
  <c r="S481" i="8" s="1"/>
  <c r="F481" i="8"/>
  <c r="G481" i="8"/>
  <c r="H481" i="8"/>
  <c r="I481" i="8"/>
  <c r="J481" i="8"/>
  <c r="K481" i="8"/>
  <c r="B482" i="8"/>
  <c r="C482" i="8"/>
  <c r="D482" i="8"/>
  <c r="T482" i="8" s="1"/>
  <c r="E482" i="8"/>
  <c r="S482" i="8" s="1"/>
  <c r="F482" i="8"/>
  <c r="G482" i="8"/>
  <c r="H482" i="8"/>
  <c r="I482" i="8"/>
  <c r="J482" i="8"/>
  <c r="K482" i="8"/>
  <c r="B483" i="8"/>
  <c r="C483" i="8"/>
  <c r="D483" i="8"/>
  <c r="T483" i="8" s="1"/>
  <c r="E483" i="8"/>
  <c r="S483" i="8" s="1"/>
  <c r="F483" i="8"/>
  <c r="G483" i="8"/>
  <c r="H483" i="8"/>
  <c r="I483" i="8"/>
  <c r="J483" i="8"/>
  <c r="K483" i="8"/>
  <c r="R483" i="8" s="1"/>
  <c r="B484" i="8"/>
  <c r="C484" i="8"/>
  <c r="D484" i="8"/>
  <c r="T484" i="8" s="1"/>
  <c r="E484" i="8"/>
  <c r="S484" i="8" s="1"/>
  <c r="F484" i="8"/>
  <c r="G484" i="8"/>
  <c r="H484" i="8"/>
  <c r="I484" i="8"/>
  <c r="J484" i="8"/>
  <c r="K484" i="8"/>
  <c r="B485" i="8"/>
  <c r="C485" i="8"/>
  <c r="D485" i="8"/>
  <c r="T485" i="8" s="1"/>
  <c r="E485" i="8"/>
  <c r="S485" i="8" s="1"/>
  <c r="F485" i="8"/>
  <c r="G485" i="8"/>
  <c r="H485" i="8"/>
  <c r="I485" i="8"/>
  <c r="J485" i="8"/>
  <c r="K485" i="8"/>
  <c r="B486" i="8"/>
  <c r="C486" i="8"/>
  <c r="D486" i="8"/>
  <c r="T486" i="8" s="1"/>
  <c r="E486" i="8"/>
  <c r="S486" i="8" s="1"/>
  <c r="F486" i="8"/>
  <c r="G486" i="8"/>
  <c r="H486" i="8"/>
  <c r="I486" i="8"/>
  <c r="J486" i="8"/>
  <c r="K486" i="8"/>
  <c r="R486" i="8" s="1"/>
  <c r="B487" i="8"/>
  <c r="C487" i="8"/>
  <c r="D487" i="8"/>
  <c r="T487" i="8" s="1"/>
  <c r="E487" i="8"/>
  <c r="S487" i="8" s="1"/>
  <c r="F487" i="8"/>
  <c r="G487" i="8"/>
  <c r="H487" i="8"/>
  <c r="I487" i="8"/>
  <c r="J487" i="8"/>
  <c r="K487" i="8"/>
  <c r="B488" i="8"/>
  <c r="C488" i="8"/>
  <c r="D488" i="8"/>
  <c r="T488" i="8" s="1"/>
  <c r="E488" i="8"/>
  <c r="S488" i="8" s="1"/>
  <c r="F488" i="8"/>
  <c r="G488" i="8"/>
  <c r="H488" i="8"/>
  <c r="I488" i="8"/>
  <c r="J488" i="8"/>
  <c r="K488" i="8"/>
  <c r="B489" i="8"/>
  <c r="C489" i="8"/>
  <c r="D489" i="8"/>
  <c r="T489" i="8" s="1"/>
  <c r="E489" i="8"/>
  <c r="S489" i="8" s="1"/>
  <c r="F489" i="8"/>
  <c r="G489" i="8"/>
  <c r="H489" i="8"/>
  <c r="I489" i="8"/>
  <c r="J489" i="8"/>
  <c r="K489" i="8"/>
  <c r="B490" i="8"/>
  <c r="C490" i="8"/>
  <c r="D490" i="8"/>
  <c r="T490" i="8" s="1"/>
  <c r="E490" i="8"/>
  <c r="S490" i="8" s="1"/>
  <c r="F490" i="8"/>
  <c r="G490" i="8"/>
  <c r="H490" i="8"/>
  <c r="I490" i="8"/>
  <c r="J490" i="8"/>
  <c r="K490" i="8"/>
  <c r="R490" i="8" s="1"/>
  <c r="B491" i="8"/>
  <c r="C491" i="8"/>
  <c r="D491" i="8"/>
  <c r="T491" i="8" s="1"/>
  <c r="E491" i="8"/>
  <c r="S491" i="8" s="1"/>
  <c r="F491" i="8"/>
  <c r="G491" i="8"/>
  <c r="H491" i="8"/>
  <c r="I491" i="8"/>
  <c r="J491" i="8"/>
  <c r="K491" i="8"/>
  <c r="B492" i="8"/>
  <c r="C492" i="8"/>
  <c r="D492" i="8"/>
  <c r="T492" i="8" s="1"/>
  <c r="E492" i="8"/>
  <c r="S492" i="8" s="1"/>
  <c r="F492" i="8"/>
  <c r="G492" i="8"/>
  <c r="H492" i="8"/>
  <c r="I492" i="8"/>
  <c r="J492" i="8"/>
  <c r="K492" i="8"/>
  <c r="B493" i="8"/>
  <c r="C493" i="8"/>
  <c r="D493" i="8"/>
  <c r="T493" i="8" s="1"/>
  <c r="E493" i="8"/>
  <c r="S493" i="8" s="1"/>
  <c r="F493" i="8"/>
  <c r="G493" i="8"/>
  <c r="H493" i="8"/>
  <c r="I493" i="8"/>
  <c r="J493" i="8"/>
  <c r="K493" i="8"/>
  <c r="B494" i="8"/>
  <c r="C494" i="8"/>
  <c r="D494" i="8"/>
  <c r="T494" i="8" s="1"/>
  <c r="E494" i="8"/>
  <c r="S494" i="8" s="1"/>
  <c r="F494" i="8"/>
  <c r="G494" i="8"/>
  <c r="H494" i="8"/>
  <c r="I494" i="8"/>
  <c r="J494" i="8"/>
  <c r="K494" i="8"/>
  <c r="R494" i="8" s="1"/>
  <c r="B495" i="8"/>
  <c r="C495" i="8"/>
  <c r="D495" i="8"/>
  <c r="E495" i="8"/>
  <c r="S495" i="8" s="1"/>
  <c r="F495" i="8"/>
  <c r="G495" i="8"/>
  <c r="H495" i="8"/>
  <c r="I495" i="8"/>
  <c r="J495" i="8"/>
  <c r="K495" i="8"/>
  <c r="B496" i="8"/>
  <c r="C496" i="8"/>
  <c r="D496" i="8"/>
  <c r="T496" i="8" s="1"/>
  <c r="E496" i="8"/>
  <c r="S496" i="8" s="1"/>
  <c r="F496" i="8"/>
  <c r="G496" i="8"/>
  <c r="H496" i="8"/>
  <c r="I496" i="8"/>
  <c r="J496" i="8"/>
  <c r="K496" i="8"/>
  <c r="B497" i="8"/>
  <c r="C497" i="8"/>
  <c r="D497" i="8"/>
  <c r="T497" i="8" s="1"/>
  <c r="E497" i="8"/>
  <c r="S497" i="8" s="1"/>
  <c r="F497" i="8"/>
  <c r="G497" i="8"/>
  <c r="H497" i="8"/>
  <c r="I497" i="8"/>
  <c r="J497" i="8"/>
  <c r="K497" i="8"/>
  <c r="B498" i="8"/>
  <c r="C498" i="8"/>
  <c r="D498" i="8"/>
  <c r="T498" i="8" s="1"/>
  <c r="E498" i="8"/>
  <c r="S498" i="8" s="1"/>
  <c r="F498" i="8"/>
  <c r="G498" i="8"/>
  <c r="H498" i="8"/>
  <c r="I498" i="8"/>
  <c r="J498" i="8"/>
  <c r="K498" i="8"/>
  <c r="B499" i="8"/>
  <c r="C499" i="8"/>
  <c r="D499" i="8"/>
  <c r="T499" i="8" s="1"/>
  <c r="E499" i="8"/>
  <c r="S499" i="8" s="1"/>
  <c r="F499" i="8"/>
  <c r="G499" i="8"/>
  <c r="H499" i="8"/>
  <c r="I499" i="8"/>
  <c r="J499" i="8"/>
  <c r="K499" i="8"/>
  <c r="B500" i="8"/>
  <c r="C500" i="8"/>
  <c r="D500" i="8"/>
  <c r="T500" i="8" s="1"/>
  <c r="E500" i="8"/>
  <c r="S500" i="8" s="1"/>
  <c r="F500" i="8"/>
  <c r="G500" i="8"/>
  <c r="H500" i="8"/>
  <c r="I500" i="8"/>
  <c r="J500" i="8"/>
  <c r="K500" i="8"/>
  <c r="R500" i="8" s="1"/>
  <c r="B501" i="8"/>
  <c r="C501" i="8"/>
  <c r="D501" i="8"/>
  <c r="T501" i="8" s="1"/>
  <c r="E501" i="8"/>
  <c r="S501" i="8" s="1"/>
  <c r="F501" i="8"/>
  <c r="G501" i="8"/>
  <c r="H501" i="8"/>
  <c r="I501" i="8"/>
  <c r="J501" i="8"/>
  <c r="K501" i="8"/>
  <c r="B502" i="8"/>
  <c r="C502" i="8"/>
  <c r="D502" i="8"/>
  <c r="T502" i="8" s="1"/>
  <c r="E502" i="8"/>
  <c r="S502" i="8" s="1"/>
  <c r="F502" i="8"/>
  <c r="G502" i="8"/>
  <c r="H502" i="8"/>
  <c r="I502" i="8"/>
  <c r="J502" i="8"/>
  <c r="K502" i="8"/>
  <c r="B503" i="8"/>
  <c r="C503" i="8"/>
  <c r="D503" i="8"/>
  <c r="T503" i="8" s="1"/>
  <c r="E503" i="8"/>
  <c r="S503" i="8" s="1"/>
  <c r="F503" i="8"/>
  <c r="G503" i="8"/>
  <c r="H503" i="8"/>
  <c r="I503" i="8"/>
  <c r="J503" i="8"/>
  <c r="K503" i="8"/>
  <c r="B504" i="8"/>
  <c r="C504" i="8"/>
  <c r="D504" i="8"/>
  <c r="T504" i="8" s="1"/>
  <c r="E504" i="8"/>
  <c r="S504" i="8" s="1"/>
  <c r="F504" i="8"/>
  <c r="G504" i="8"/>
  <c r="H504" i="8"/>
  <c r="I504" i="8"/>
  <c r="J504" i="8"/>
  <c r="K504" i="8"/>
  <c r="R504" i="8" s="1"/>
  <c r="B505" i="8"/>
  <c r="C505" i="8"/>
  <c r="D505" i="8"/>
  <c r="T505" i="8" s="1"/>
  <c r="E505" i="8"/>
  <c r="S505" i="8" s="1"/>
  <c r="F505" i="8"/>
  <c r="G505" i="8"/>
  <c r="H505" i="8"/>
  <c r="I505" i="8"/>
  <c r="J505" i="8"/>
  <c r="K505" i="8"/>
  <c r="B506" i="8"/>
  <c r="C506" i="8"/>
  <c r="D506" i="8"/>
  <c r="T506" i="8" s="1"/>
  <c r="E506" i="8"/>
  <c r="S506" i="8" s="1"/>
  <c r="F506" i="8"/>
  <c r="G506" i="8"/>
  <c r="H506" i="8"/>
  <c r="I506" i="8"/>
  <c r="J506" i="8"/>
  <c r="K506" i="8"/>
  <c r="B507" i="8"/>
  <c r="C507" i="8"/>
  <c r="D507" i="8"/>
  <c r="T507" i="8" s="1"/>
  <c r="E507" i="8"/>
  <c r="S507" i="8" s="1"/>
  <c r="F507" i="8"/>
  <c r="G507" i="8"/>
  <c r="H507" i="8"/>
  <c r="I507" i="8"/>
  <c r="J507" i="8"/>
  <c r="K507" i="8"/>
  <c r="R507" i="8" s="1"/>
  <c r="B508" i="8"/>
  <c r="C508" i="8"/>
  <c r="D508" i="8"/>
  <c r="T508" i="8" s="1"/>
  <c r="E508" i="8"/>
  <c r="S508" i="8" s="1"/>
  <c r="F508" i="8"/>
  <c r="G508" i="8"/>
  <c r="H508" i="8"/>
  <c r="I508" i="8"/>
  <c r="J508" i="8"/>
  <c r="K508" i="8"/>
  <c r="R508" i="8" s="1"/>
  <c r="B509" i="8"/>
  <c r="C509" i="8"/>
  <c r="D509" i="8"/>
  <c r="T509" i="8" s="1"/>
  <c r="E509" i="8"/>
  <c r="S509" i="8" s="1"/>
  <c r="F509" i="8"/>
  <c r="G509" i="8"/>
  <c r="H509" i="8"/>
  <c r="I509" i="8"/>
  <c r="J509" i="8"/>
  <c r="K509" i="8"/>
  <c r="B510" i="8"/>
  <c r="C510" i="8"/>
  <c r="D510" i="8"/>
  <c r="T510" i="8" s="1"/>
  <c r="E510" i="8"/>
  <c r="S510" i="8" s="1"/>
  <c r="F510" i="8"/>
  <c r="G510" i="8"/>
  <c r="H510" i="8"/>
  <c r="I510" i="8"/>
  <c r="J510" i="8"/>
  <c r="K510" i="8"/>
  <c r="B511" i="8"/>
  <c r="C511" i="8"/>
  <c r="D511" i="8"/>
  <c r="T511" i="8" s="1"/>
  <c r="E511" i="8"/>
  <c r="S511" i="8" s="1"/>
  <c r="F511" i="8"/>
  <c r="G511" i="8"/>
  <c r="H511" i="8"/>
  <c r="I511" i="8"/>
  <c r="J511" i="8"/>
  <c r="K511" i="8"/>
  <c r="B512" i="8"/>
  <c r="C512" i="8"/>
  <c r="D512" i="8"/>
  <c r="T512" i="8" s="1"/>
  <c r="E512" i="8"/>
  <c r="S512" i="8" s="1"/>
  <c r="F512" i="8"/>
  <c r="G512" i="8"/>
  <c r="H512" i="8"/>
  <c r="I512" i="8"/>
  <c r="J512" i="8"/>
  <c r="K512" i="8"/>
  <c r="B513" i="8"/>
  <c r="C513" i="8"/>
  <c r="D513" i="8"/>
  <c r="T513" i="8" s="1"/>
  <c r="E513" i="8"/>
  <c r="S513" i="8" s="1"/>
  <c r="F513" i="8"/>
  <c r="G513" i="8"/>
  <c r="H513" i="8"/>
  <c r="I513" i="8"/>
  <c r="J513" i="8"/>
  <c r="K513" i="8"/>
  <c r="B514" i="8"/>
  <c r="C514" i="8"/>
  <c r="D514" i="8"/>
  <c r="T514" i="8" s="1"/>
  <c r="E514" i="8"/>
  <c r="S514" i="8" s="1"/>
  <c r="F514" i="8"/>
  <c r="G514" i="8"/>
  <c r="H514" i="8"/>
  <c r="I514" i="8"/>
  <c r="J514" i="8"/>
  <c r="K514" i="8"/>
  <c r="R514" i="8" s="1"/>
  <c r="B515" i="8"/>
  <c r="C515" i="8"/>
  <c r="D515" i="8"/>
  <c r="T515" i="8" s="1"/>
  <c r="E515" i="8"/>
  <c r="S515" i="8" s="1"/>
  <c r="F515" i="8"/>
  <c r="G515" i="8"/>
  <c r="H515" i="8"/>
  <c r="I515" i="8"/>
  <c r="J515" i="8"/>
  <c r="K515" i="8"/>
  <c r="R515" i="8" s="1"/>
  <c r="B516" i="8"/>
  <c r="C516" i="8"/>
  <c r="D516" i="8"/>
  <c r="T516" i="8" s="1"/>
  <c r="E516" i="8"/>
  <c r="S516" i="8" s="1"/>
  <c r="F516" i="8"/>
  <c r="G516" i="8"/>
  <c r="H516" i="8"/>
  <c r="I516" i="8"/>
  <c r="J516" i="8"/>
  <c r="K516" i="8"/>
  <c r="B517" i="8"/>
  <c r="C517" i="8"/>
  <c r="D517" i="8"/>
  <c r="T517" i="8" s="1"/>
  <c r="E517" i="8"/>
  <c r="S517" i="8" s="1"/>
  <c r="F517" i="8"/>
  <c r="G517" i="8"/>
  <c r="H517" i="8"/>
  <c r="I517" i="8"/>
  <c r="J517" i="8"/>
  <c r="K517" i="8"/>
  <c r="B518" i="8"/>
  <c r="C518" i="8"/>
  <c r="D518" i="8"/>
  <c r="T518" i="8" s="1"/>
  <c r="E518" i="8"/>
  <c r="S518" i="8" s="1"/>
  <c r="F518" i="8"/>
  <c r="G518" i="8"/>
  <c r="H518" i="8"/>
  <c r="I518" i="8"/>
  <c r="J518" i="8"/>
  <c r="K518" i="8"/>
  <c r="R518" i="8" s="1"/>
  <c r="B519" i="8"/>
  <c r="C519" i="8"/>
  <c r="D519" i="8"/>
  <c r="T519" i="8" s="1"/>
  <c r="E519" i="8"/>
  <c r="S519" i="8" s="1"/>
  <c r="F519" i="8"/>
  <c r="G519" i="8"/>
  <c r="H519" i="8"/>
  <c r="I519" i="8"/>
  <c r="J519" i="8"/>
  <c r="K519" i="8"/>
  <c r="B520" i="8"/>
  <c r="C520" i="8"/>
  <c r="D520" i="8"/>
  <c r="T520" i="8" s="1"/>
  <c r="E520" i="8"/>
  <c r="S520" i="8" s="1"/>
  <c r="F520" i="8"/>
  <c r="G520" i="8"/>
  <c r="H520" i="8"/>
  <c r="I520" i="8"/>
  <c r="J520" i="8"/>
  <c r="K520" i="8"/>
  <c r="B521" i="8"/>
  <c r="C521" i="8"/>
  <c r="D521" i="8"/>
  <c r="T521" i="8" s="1"/>
  <c r="E521" i="8"/>
  <c r="S521" i="8" s="1"/>
  <c r="F521" i="8"/>
  <c r="G521" i="8"/>
  <c r="H521" i="8"/>
  <c r="I521" i="8"/>
  <c r="J521" i="8"/>
  <c r="K521" i="8"/>
  <c r="B522" i="8"/>
  <c r="C522" i="8"/>
  <c r="D522" i="8"/>
  <c r="T522" i="8" s="1"/>
  <c r="E522" i="8"/>
  <c r="S522" i="8" s="1"/>
  <c r="F522" i="8"/>
  <c r="G522" i="8"/>
  <c r="H522" i="8"/>
  <c r="I522" i="8"/>
  <c r="J522" i="8"/>
  <c r="K522" i="8"/>
  <c r="R522" i="8" s="1"/>
  <c r="B523" i="8"/>
  <c r="C523" i="8"/>
  <c r="D523" i="8"/>
  <c r="T523" i="8" s="1"/>
  <c r="E523" i="8"/>
  <c r="S523" i="8" s="1"/>
  <c r="F523" i="8"/>
  <c r="G523" i="8"/>
  <c r="H523" i="8"/>
  <c r="I523" i="8"/>
  <c r="J523" i="8"/>
  <c r="K523" i="8"/>
  <c r="B524" i="8"/>
  <c r="C524" i="8"/>
  <c r="D524" i="8"/>
  <c r="T524" i="8" s="1"/>
  <c r="E524" i="8"/>
  <c r="S524" i="8" s="1"/>
  <c r="F524" i="8"/>
  <c r="G524" i="8"/>
  <c r="H524" i="8"/>
  <c r="I524" i="8"/>
  <c r="J524" i="8"/>
  <c r="K524" i="8"/>
  <c r="B525" i="8"/>
  <c r="C525" i="8"/>
  <c r="D525" i="8"/>
  <c r="T525" i="8" s="1"/>
  <c r="E525" i="8"/>
  <c r="S525" i="8" s="1"/>
  <c r="F525" i="8"/>
  <c r="G525" i="8"/>
  <c r="H525" i="8"/>
  <c r="I525" i="8"/>
  <c r="J525" i="8"/>
  <c r="K525" i="8"/>
  <c r="B526" i="8"/>
  <c r="C526" i="8"/>
  <c r="D526" i="8"/>
  <c r="T526" i="8" s="1"/>
  <c r="E526" i="8"/>
  <c r="S526" i="8" s="1"/>
  <c r="F526" i="8"/>
  <c r="G526" i="8"/>
  <c r="H526" i="8"/>
  <c r="I526" i="8"/>
  <c r="J526" i="8"/>
  <c r="K526" i="8"/>
  <c r="B527" i="8"/>
  <c r="C527" i="8"/>
  <c r="D527" i="8"/>
  <c r="E527" i="8"/>
  <c r="S527" i="8" s="1"/>
  <c r="F527" i="8"/>
  <c r="G527" i="8"/>
  <c r="H527" i="8"/>
  <c r="I527" i="8"/>
  <c r="J527" i="8"/>
  <c r="K527" i="8"/>
  <c r="B528" i="8"/>
  <c r="C528" i="8"/>
  <c r="D528" i="8"/>
  <c r="T528" i="8" s="1"/>
  <c r="E528" i="8"/>
  <c r="S528" i="8" s="1"/>
  <c r="F528" i="8"/>
  <c r="G528" i="8"/>
  <c r="H528" i="8"/>
  <c r="I528" i="8"/>
  <c r="J528" i="8"/>
  <c r="K528" i="8"/>
  <c r="R528" i="8" s="1"/>
  <c r="B529" i="8"/>
  <c r="C529" i="8"/>
  <c r="D529" i="8"/>
  <c r="T529" i="8" s="1"/>
  <c r="E529" i="8"/>
  <c r="S529" i="8" s="1"/>
  <c r="F529" i="8"/>
  <c r="G529" i="8"/>
  <c r="H529" i="8"/>
  <c r="I529" i="8"/>
  <c r="J529" i="8"/>
  <c r="K529" i="8"/>
  <c r="B530" i="8"/>
  <c r="C530" i="8"/>
  <c r="D530" i="8"/>
  <c r="T530" i="8" s="1"/>
  <c r="E530" i="8"/>
  <c r="S530" i="8" s="1"/>
  <c r="F530" i="8"/>
  <c r="G530" i="8"/>
  <c r="H530" i="8"/>
  <c r="I530" i="8"/>
  <c r="J530" i="8"/>
  <c r="K530" i="8"/>
  <c r="B531" i="8"/>
  <c r="C531" i="8"/>
  <c r="D531" i="8"/>
  <c r="T531" i="8" s="1"/>
  <c r="E531" i="8"/>
  <c r="S531" i="8" s="1"/>
  <c r="F531" i="8"/>
  <c r="G531" i="8"/>
  <c r="H531" i="8"/>
  <c r="I531" i="8"/>
  <c r="J531" i="8"/>
  <c r="K531" i="8"/>
  <c r="B532" i="8"/>
  <c r="C532" i="8"/>
  <c r="D532" i="8"/>
  <c r="T532" i="8" s="1"/>
  <c r="E532" i="8"/>
  <c r="S532" i="8" s="1"/>
  <c r="F532" i="8"/>
  <c r="G532" i="8"/>
  <c r="H532" i="8"/>
  <c r="I532" i="8"/>
  <c r="J532" i="8"/>
  <c r="K532" i="8"/>
  <c r="R532" i="8" s="1"/>
  <c r="B533" i="8"/>
  <c r="C533" i="8"/>
  <c r="D533" i="8"/>
  <c r="T533" i="8" s="1"/>
  <c r="E533" i="8"/>
  <c r="S533" i="8" s="1"/>
  <c r="F533" i="8"/>
  <c r="G533" i="8"/>
  <c r="H533" i="8"/>
  <c r="I533" i="8"/>
  <c r="J533" i="8"/>
  <c r="K533" i="8"/>
  <c r="B534" i="8"/>
  <c r="C534" i="8"/>
  <c r="D534" i="8"/>
  <c r="T534" i="8" s="1"/>
  <c r="E534" i="8"/>
  <c r="S534" i="8" s="1"/>
  <c r="F534" i="8"/>
  <c r="G534" i="8"/>
  <c r="H534" i="8"/>
  <c r="I534" i="8"/>
  <c r="J534" i="8"/>
  <c r="K534" i="8"/>
  <c r="B535" i="8"/>
  <c r="C535" i="8"/>
  <c r="D535" i="8"/>
  <c r="T535" i="8" s="1"/>
  <c r="E535" i="8"/>
  <c r="S535" i="8" s="1"/>
  <c r="F535" i="8"/>
  <c r="G535" i="8"/>
  <c r="H535" i="8"/>
  <c r="I535" i="8"/>
  <c r="J535" i="8"/>
  <c r="K535" i="8"/>
  <c r="B536" i="8"/>
  <c r="C536" i="8"/>
  <c r="D536" i="8"/>
  <c r="T536" i="8" s="1"/>
  <c r="E536" i="8"/>
  <c r="S536" i="8" s="1"/>
  <c r="F536" i="8"/>
  <c r="G536" i="8"/>
  <c r="H536" i="8"/>
  <c r="I536" i="8"/>
  <c r="J536" i="8"/>
  <c r="K536" i="8"/>
  <c r="R536" i="8" s="1"/>
  <c r="B537" i="8"/>
  <c r="C537" i="8"/>
  <c r="D537" i="8"/>
  <c r="T537" i="8" s="1"/>
  <c r="E537" i="8"/>
  <c r="S537" i="8" s="1"/>
  <c r="F537" i="8"/>
  <c r="G537" i="8"/>
  <c r="H537" i="8"/>
  <c r="I537" i="8"/>
  <c r="J537" i="8"/>
  <c r="K537" i="8"/>
  <c r="B538" i="8"/>
  <c r="C538" i="8"/>
  <c r="D538" i="8"/>
  <c r="T538" i="8" s="1"/>
  <c r="E538" i="8"/>
  <c r="S538" i="8" s="1"/>
  <c r="F538" i="8"/>
  <c r="G538" i="8"/>
  <c r="H538" i="8"/>
  <c r="I538" i="8"/>
  <c r="J538" i="8"/>
  <c r="K538" i="8"/>
  <c r="B539" i="8"/>
  <c r="C539" i="8"/>
  <c r="D539" i="8"/>
  <c r="T539" i="8" s="1"/>
  <c r="E539" i="8"/>
  <c r="S539" i="8" s="1"/>
  <c r="F539" i="8"/>
  <c r="G539" i="8"/>
  <c r="H539" i="8"/>
  <c r="I539" i="8"/>
  <c r="J539" i="8"/>
  <c r="K539" i="8"/>
  <c r="R539" i="8" s="1"/>
  <c r="V539" i="8" s="1"/>
  <c r="B540" i="8"/>
  <c r="C540" i="8"/>
  <c r="D540" i="8"/>
  <c r="T540" i="8" s="1"/>
  <c r="E540" i="8"/>
  <c r="S540" i="8" s="1"/>
  <c r="F540" i="8"/>
  <c r="G540" i="8"/>
  <c r="H540" i="8"/>
  <c r="I540" i="8"/>
  <c r="J540" i="8"/>
  <c r="K540" i="8"/>
  <c r="B541" i="8"/>
  <c r="C541" i="8"/>
  <c r="D541" i="8"/>
  <c r="T541" i="8" s="1"/>
  <c r="E541" i="8"/>
  <c r="S541" i="8" s="1"/>
  <c r="F541" i="8"/>
  <c r="G541" i="8"/>
  <c r="H541" i="8"/>
  <c r="I541" i="8"/>
  <c r="J541" i="8"/>
  <c r="K541" i="8"/>
  <c r="B542" i="8"/>
  <c r="C542" i="8"/>
  <c r="D542" i="8"/>
  <c r="T542" i="8" s="1"/>
  <c r="E542" i="8"/>
  <c r="S542" i="8" s="1"/>
  <c r="F542" i="8"/>
  <c r="G542" i="8"/>
  <c r="H542" i="8"/>
  <c r="I542" i="8"/>
  <c r="J542" i="8"/>
  <c r="K542" i="8"/>
  <c r="R542" i="8" s="1"/>
  <c r="B543" i="8"/>
  <c r="C543" i="8"/>
  <c r="D543" i="8"/>
  <c r="T543" i="8" s="1"/>
  <c r="E543" i="8"/>
  <c r="S543" i="8" s="1"/>
  <c r="F543" i="8"/>
  <c r="G543" i="8"/>
  <c r="H543" i="8"/>
  <c r="I543" i="8"/>
  <c r="J543" i="8"/>
  <c r="K543" i="8"/>
  <c r="B544" i="8"/>
  <c r="C544" i="8"/>
  <c r="D544" i="8"/>
  <c r="T544" i="8" s="1"/>
  <c r="E544" i="8"/>
  <c r="S544" i="8" s="1"/>
  <c r="F544" i="8"/>
  <c r="G544" i="8"/>
  <c r="H544" i="8"/>
  <c r="I544" i="8"/>
  <c r="J544" i="8"/>
  <c r="K544" i="8"/>
  <c r="B545" i="8"/>
  <c r="C545" i="8"/>
  <c r="D545" i="8"/>
  <c r="T545" i="8" s="1"/>
  <c r="E545" i="8"/>
  <c r="S545" i="8" s="1"/>
  <c r="F545" i="8"/>
  <c r="G545" i="8"/>
  <c r="H545" i="8"/>
  <c r="I545" i="8"/>
  <c r="J545" i="8"/>
  <c r="K545" i="8"/>
  <c r="B546" i="8"/>
  <c r="C546" i="8"/>
  <c r="D546" i="8"/>
  <c r="T546" i="8" s="1"/>
  <c r="E546" i="8"/>
  <c r="S546" i="8" s="1"/>
  <c r="F546" i="8"/>
  <c r="G546" i="8"/>
  <c r="H546" i="8"/>
  <c r="I546" i="8"/>
  <c r="J546" i="8"/>
  <c r="K546" i="8"/>
  <c r="R546" i="8" s="1"/>
  <c r="W546" i="8" s="1"/>
  <c r="B547" i="8"/>
  <c r="C547" i="8"/>
  <c r="D547" i="8"/>
  <c r="T547" i="8" s="1"/>
  <c r="E547" i="8"/>
  <c r="S547" i="8" s="1"/>
  <c r="F547" i="8"/>
  <c r="G547" i="8"/>
  <c r="H547" i="8"/>
  <c r="I547" i="8"/>
  <c r="J547" i="8"/>
  <c r="K547" i="8"/>
  <c r="B548" i="8"/>
  <c r="C548" i="8"/>
  <c r="D548" i="8"/>
  <c r="T548" i="8" s="1"/>
  <c r="E548" i="8"/>
  <c r="S548" i="8" s="1"/>
  <c r="F548" i="8"/>
  <c r="G548" i="8"/>
  <c r="H548" i="8"/>
  <c r="I548" i="8"/>
  <c r="J548" i="8"/>
  <c r="K548" i="8"/>
  <c r="B549" i="8"/>
  <c r="C549" i="8"/>
  <c r="D549" i="8"/>
  <c r="T549" i="8" s="1"/>
  <c r="E549" i="8"/>
  <c r="S549" i="8" s="1"/>
  <c r="F549" i="8"/>
  <c r="G549" i="8"/>
  <c r="H549" i="8"/>
  <c r="I549" i="8"/>
  <c r="J549" i="8"/>
  <c r="K549" i="8"/>
  <c r="B550" i="8"/>
  <c r="C550" i="8"/>
  <c r="D550" i="8"/>
  <c r="T550" i="8" s="1"/>
  <c r="E550" i="8"/>
  <c r="S550" i="8" s="1"/>
  <c r="F550" i="8"/>
  <c r="G550" i="8"/>
  <c r="H550" i="8"/>
  <c r="I550" i="8"/>
  <c r="J550" i="8"/>
  <c r="K550" i="8"/>
  <c r="R550" i="8" s="1"/>
  <c r="B551" i="8"/>
  <c r="C551" i="8"/>
  <c r="D551" i="8"/>
  <c r="T551" i="8" s="1"/>
  <c r="E551" i="8"/>
  <c r="S551" i="8" s="1"/>
  <c r="F551" i="8"/>
  <c r="G551" i="8"/>
  <c r="H551" i="8"/>
  <c r="I551" i="8"/>
  <c r="J551" i="8"/>
  <c r="K551" i="8"/>
  <c r="B552" i="8"/>
  <c r="C552" i="8"/>
  <c r="D552" i="8"/>
  <c r="T552" i="8" s="1"/>
  <c r="E552" i="8"/>
  <c r="S552" i="8" s="1"/>
  <c r="F552" i="8"/>
  <c r="G552" i="8"/>
  <c r="H552" i="8"/>
  <c r="I552" i="8"/>
  <c r="J552" i="8"/>
  <c r="K552" i="8"/>
  <c r="B553" i="8"/>
  <c r="C553" i="8"/>
  <c r="D553" i="8"/>
  <c r="T553" i="8" s="1"/>
  <c r="E553" i="8"/>
  <c r="S553" i="8" s="1"/>
  <c r="F553" i="8"/>
  <c r="G553" i="8"/>
  <c r="H553" i="8"/>
  <c r="I553" i="8"/>
  <c r="J553" i="8"/>
  <c r="K553" i="8"/>
  <c r="B554" i="8"/>
  <c r="C554" i="8"/>
  <c r="D554" i="8"/>
  <c r="T554" i="8" s="1"/>
  <c r="E554" i="8"/>
  <c r="S554" i="8" s="1"/>
  <c r="F554" i="8"/>
  <c r="G554" i="8"/>
  <c r="H554" i="8"/>
  <c r="I554" i="8"/>
  <c r="J554" i="8"/>
  <c r="K554" i="8"/>
  <c r="B555" i="8"/>
  <c r="C555" i="8"/>
  <c r="D555" i="8"/>
  <c r="T555" i="8" s="1"/>
  <c r="E555" i="8"/>
  <c r="S555" i="8" s="1"/>
  <c r="F555" i="8"/>
  <c r="G555" i="8"/>
  <c r="H555" i="8"/>
  <c r="I555" i="8"/>
  <c r="J555" i="8"/>
  <c r="K555" i="8"/>
  <c r="B556" i="8"/>
  <c r="C556" i="8"/>
  <c r="D556" i="8"/>
  <c r="T556" i="8" s="1"/>
  <c r="E556" i="8"/>
  <c r="S556" i="8" s="1"/>
  <c r="F556" i="8"/>
  <c r="G556" i="8"/>
  <c r="H556" i="8"/>
  <c r="I556" i="8"/>
  <c r="J556" i="8"/>
  <c r="K556" i="8"/>
  <c r="R556" i="8" s="1"/>
  <c r="B557" i="8"/>
  <c r="C557" i="8"/>
  <c r="D557" i="8"/>
  <c r="T557" i="8" s="1"/>
  <c r="E557" i="8"/>
  <c r="S557" i="8" s="1"/>
  <c r="F557" i="8"/>
  <c r="G557" i="8"/>
  <c r="H557" i="8"/>
  <c r="I557" i="8"/>
  <c r="J557" i="8"/>
  <c r="K557" i="8"/>
  <c r="B558" i="8"/>
  <c r="C558" i="8"/>
  <c r="D558" i="8"/>
  <c r="T558" i="8" s="1"/>
  <c r="E558" i="8"/>
  <c r="S558" i="8" s="1"/>
  <c r="F558" i="8"/>
  <c r="G558" i="8"/>
  <c r="H558" i="8"/>
  <c r="I558" i="8"/>
  <c r="J558" i="8"/>
  <c r="K558" i="8"/>
  <c r="B559" i="8"/>
  <c r="C559" i="8"/>
  <c r="D559" i="8"/>
  <c r="T559" i="8" s="1"/>
  <c r="E559" i="8"/>
  <c r="S559" i="8" s="1"/>
  <c r="F559" i="8"/>
  <c r="G559" i="8"/>
  <c r="H559" i="8"/>
  <c r="I559" i="8"/>
  <c r="J559" i="8"/>
  <c r="K559" i="8"/>
  <c r="B560" i="8"/>
  <c r="C560" i="8"/>
  <c r="D560" i="8"/>
  <c r="T560" i="8" s="1"/>
  <c r="E560" i="8"/>
  <c r="S560" i="8" s="1"/>
  <c r="F560" i="8"/>
  <c r="G560" i="8"/>
  <c r="H560" i="8"/>
  <c r="I560" i="8"/>
  <c r="J560" i="8"/>
  <c r="K560" i="8"/>
  <c r="R560" i="8" s="1"/>
  <c r="B561" i="8"/>
  <c r="C561" i="8"/>
  <c r="D561" i="8"/>
  <c r="T561" i="8" s="1"/>
  <c r="E561" i="8"/>
  <c r="S561" i="8" s="1"/>
  <c r="F561" i="8"/>
  <c r="G561" i="8"/>
  <c r="H561" i="8"/>
  <c r="I561" i="8"/>
  <c r="J561" i="8"/>
  <c r="K561" i="8"/>
  <c r="B562" i="8"/>
  <c r="C562" i="8"/>
  <c r="D562" i="8"/>
  <c r="T562" i="8" s="1"/>
  <c r="E562" i="8"/>
  <c r="S562" i="8" s="1"/>
  <c r="F562" i="8"/>
  <c r="G562" i="8"/>
  <c r="H562" i="8"/>
  <c r="I562" i="8"/>
  <c r="J562" i="8"/>
  <c r="K562" i="8"/>
  <c r="B563" i="8"/>
  <c r="C563" i="8"/>
  <c r="D563" i="8"/>
  <c r="T563" i="8" s="1"/>
  <c r="E563" i="8"/>
  <c r="S563" i="8" s="1"/>
  <c r="F563" i="8"/>
  <c r="G563" i="8"/>
  <c r="H563" i="8"/>
  <c r="I563" i="8"/>
  <c r="J563" i="8"/>
  <c r="K563" i="8"/>
  <c r="B564" i="8"/>
  <c r="C564" i="8"/>
  <c r="D564" i="8"/>
  <c r="T564" i="8" s="1"/>
  <c r="E564" i="8"/>
  <c r="S564" i="8" s="1"/>
  <c r="F564" i="8"/>
  <c r="G564" i="8"/>
  <c r="H564" i="8"/>
  <c r="I564" i="8"/>
  <c r="J564" i="8"/>
  <c r="K564" i="8"/>
  <c r="R564" i="8" s="1"/>
  <c r="B565" i="8"/>
  <c r="C565" i="8"/>
  <c r="D565" i="8"/>
  <c r="T565" i="8" s="1"/>
  <c r="E565" i="8"/>
  <c r="S565" i="8" s="1"/>
  <c r="F565" i="8"/>
  <c r="G565" i="8"/>
  <c r="H565" i="8"/>
  <c r="I565" i="8"/>
  <c r="J565" i="8"/>
  <c r="K565" i="8"/>
  <c r="B566" i="8"/>
  <c r="C566" i="8"/>
  <c r="D566" i="8"/>
  <c r="T566" i="8" s="1"/>
  <c r="E566" i="8"/>
  <c r="F566" i="8"/>
  <c r="G566" i="8"/>
  <c r="H566" i="8"/>
  <c r="I566" i="8"/>
  <c r="J566" i="8"/>
  <c r="K566" i="8"/>
  <c r="B567" i="8"/>
  <c r="C567" i="8"/>
  <c r="D567" i="8"/>
  <c r="T567" i="8" s="1"/>
  <c r="E567" i="8"/>
  <c r="S567" i="8" s="1"/>
  <c r="F567" i="8"/>
  <c r="G567" i="8"/>
  <c r="H567" i="8"/>
  <c r="I567" i="8"/>
  <c r="J567" i="8"/>
  <c r="K567" i="8"/>
  <c r="B568" i="8"/>
  <c r="C568" i="8"/>
  <c r="D568" i="8"/>
  <c r="T568" i="8" s="1"/>
  <c r="E568" i="8"/>
  <c r="S568" i="8" s="1"/>
  <c r="F568" i="8"/>
  <c r="G568" i="8"/>
  <c r="H568" i="8"/>
  <c r="I568" i="8"/>
  <c r="J568" i="8"/>
  <c r="K568" i="8"/>
  <c r="B569" i="8"/>
  <c r="C569" i="8"/>
  <c r="D569" i="8"/>
  <c r="T569" i="8" s="1"/>
  <c r="E569" i="8"/>
  <c r="S569" i="8" s="1"/>
  <c r="F569" i="8"/>
  <c r="G569" i="8"/>
  <c r="H569" i="8"/>
  <c r="I569" i="8"/>
  <c r="J569" i="8"/>
  <c r="K569" i="8"/>
  <c r="B570" i="8"/>
  <c r="C570" i="8"/>
  <c r="D570" i="8"/>
  <c r="T570" i="8" s="1"/>
  <c r="E570" i="8"/>
  <c r="S570" i="8" s="1"/>
  <c r="F570" i="8"/>
  <c r="G570" i="8"/>
  <c r="H570" i="8"/>
  <c r="I570" i="8"/>
  <c r="J570" i="8"/>
  <c r="K570" i="8"/>
  <c r="R570" i="8" s="1"/>
  <c r="B571" i="8"/>
  <c r="C571" i="8"/>
  <c r="D571" i="8"/>
  <c r="T571" i="8" s="1"/>
  <c r="E571" i="8"/>
  <c r="S571" i="8" s="1"/>
  <c r="F571" i="8"/>
  <c r="G571" i="8"/>
  <c r="H571" i="8"/>
  <c r="I571" i="8"/>
  <c r="J571" i="8"/>
  <c r="K571" i="8"/>
  <c r="B572" i="8"/>
  <c r="C572" i="8"/>
  <c r="D572" i="8"/>
  <c r="E572" i="8"/>
  <c r="F572" i="8"/>
  <c r="G572" i="8"/>
  <c r="H572" i="8"/>
  <c r="I572" i="8"/>
  <c r="J572" i="8"/>
  <c r="K572" i="8"/>
  <c r="B573" i="8"/>
  <c r="C573" i="8"/>
  <c r="D573" i="8"/>
  <c r="E573" i="8"/>
  <c r="F573" i="8"/>
  <c r="G573" i="8"/>
  <c r="H573" i="8"/>
  <c r="I573" i="8"/>
  <c r="J573" i="8"/>
  <c r="K573" i="8"/>
  <c r="B574" i="8"/>
  <c r="C574" i="8"/>
  <c r="D574" i="8"/>
  <c r="E574" i="8"/>
  <c r="F574" i="8"/>
  <c r="G574" i="8"/>
  <c r="H574" i="8"/>
  <c r="I574" i="8"/>
  <c r="J574" i="8"/>
  <c r="K574" i="8"/>
  <c r="B575" i="8"/>
  <c r="C575" i="8"/>
  <c r="D575" i="8"/>
  <c r="E575" i="8"/>
  <c r="F575" i="8"/>
  <c r="G575" i="8"/>
  <c r="H575" i="8"/>
  <c r="I575" i="8"/>
  <c r="J575" i="8"/>
  <c r="K575" i="8"/>
  <c r="B576" i="8"/>
  <c r="C576" i="8"/>
  <c r="D576" i="8"/>
  <c r="E576" i="8"/>
  <c r="F576" i="8"/>
  <c r="G576" i="8"/>
  <c r="H576" i="8"/>
  <c r="I576" i="8"/>
  <c r="J576" i="8"/>
  <c r="K576" i="8"/>
  <c r="B577" i="8"/>
  <c r="C577" i="8"/>
  <c r="D577" i="8"/>
  <c r="E577" i="8"/>
  <c r="F577" i="8"/>
  <c r="G577" i="8"/>
  <c r="H577" i="8"/>
  <c r="I577" i="8"/>
  <c r="J577" i="8"/>
  <c r="K577" i="8"/>
  <c r="A577" i="8" s="1"/>
  <c r="B578" i="8"/>
  <c r="C578" i="8"/>
  <c r="D578" i="8"/>
  <c r="E578" i="8"/>
  <c r="F578" i="8"/>
  <c r="G578" i="8"/>
  <c r="H578" i="8"/>
  <c r="I578" i="8"/>
  <c r="J578" i="8"/>
  <c r="K578" i="8"/>
  <c r="B579" i="8"/>
  <c r="C579" i="8"/>
  <c r="D579" i="8"/>
  <c r="E579" i="8"/>
  <c r="F579" i="8"/>
  <c r="G579" i="8"/>
  <c r="H579" i="8"/>
  <c r="I579" i="8"/>
  <c r="J579" i="8"/>
  <c r="K579" i="8"/>
  <c r="B580" i="8"/>
  <c r="C580" i="8"/>
  <c r="D580" i="8"/>
  <c r="E580" i="8"/>
  <c r="F580" i="8"/>
  <c r="G580" i="8"/>
  <c r="H580" i="8"/>
  <c r="I580" i="8"/>
  <c r="J580" i="8"/>
  <c r="K580" i="8"/>
  <c r="B581" i="8"/>
  <c r="C581" i="8"/>
  <c r="D581" i="8"/>
  <c r="E581" i="8"/>
  <c r="F581" i="8"/>
  <c r="G581" i="8"/>
  <c r="H581" i="8"/>
  <c r="I581" i="8"/>
  <c r="J581" i="8"/>
  <c r="K581" i="8"/>
  <c r="A581" i="8" s="1"/>
  <c r="B582" i="8"/>
  <c r="C582" i="8"/>
  <c r="D582" i="8"/>
  <c r="E582" i="8"/>
  <c r="F582" i="8"/>
  <c r="G582" i="8"/>
  <c r="H582" i="8"/>
  <c r="I582" i="8"/>
  <c r="J582" i="8"/>
  <c r="K582" i="8"/>
  <c r="B583" i="8"/>
  <c r="C583" i="8"/>
  <c r="D583" i="8"/>
  <c r="E583" i="8"/>
  <c r="F583" i="8"/>
  <c r="G583" i="8"/>
  <c r="H583" i="8"/>
  <c r="I583" i="8"/>
  <c r="J583" i="8"/>
  <c r="K583" i="8"/>
  <c r="B584" i="8"/>
  <c r="C584" i="8"/>
  <c r="D584" i="8"/>
  <c r="E584" i="8"/>
  <c r="F584" i="8"/>
  <c r="G584" i="8"/>
  <c r="H584" i="8"/>
  <c r="I584" i="8"/>
  <c r="J584" i="8"/>
  <c r="K584" i="8"/>
  <c r="B585" i="8"/>
  <c r="C585" i="8"/>
  <c r="D585" i="8"/>
  <c r="E585" i="8"/>
  <c r="F585" i="8"/>
  <c r="G585" i="8"/>
  <c r="H585" i="8"/>
  <c r="I585" i="8"/>
  <c r="J585" i="8"/>
  <c r="K585" i="8"/>
  <c r="A585" i="8" s="1"/>
  <c r="B586" i="8"/>
  <c r="C586" i="8"/>
  <c r="D586" i="8"/>
  <c r="E586" i="8"/>
  <c r="F586" i="8"/>
  <c r="G586" i="8"/>
  <c r="H586" i="8"/>
  <c r="I586" i="8"/>
  <c r="J586" i="8"/>
  <c r="K586" i="8"/>
  <c r="B587" i="8"/>
  <c r="C587" i="8"/>
  <c r="D587" i="8"/>
  <c r="E587" i="8"/>
  <c r="F587" i="8"/>
  <c r="G587" i="8"/>
  <c r="H587" i="8"/>
  <c r="I587" i="8"/>
  <c r="J587" i="8"/>
  <c r="K587" i="8"/>
  <c r="A587" i="8" s="1"/>
  <c r="B588" i="8"/>
  <c r="C588" i="8"/>
  <c r="D588" i="8"/>
  <c r="E588" i="8"/>
  <c r="F588" i="8"/>
  <c r="G588" i="8"/>
  <c r="H588" i="8"/>
  <c r="I588" i="8"/>
  <c r="J588" i="8"/>
  <c r="K588" i="8"/>
  <c r="B589" i="8"/>
  <c r="C589" i="8"/>
  <c r="D589" i="8"/>
  <c r="E589" i="8"/>
  <c r="F589" i="8"/>
  <c r="G589" i="8"/>
  <c r="H589" i="8"/>
  <c r="I589" i="8"/>
  <c r="J589" i="8"/>
  <c r="K589" i="8"/>
  <c r="A589" i="8" s="1"/>
  <c r="B590" i="8"/>
  <c r="C590" i="8"/>
  <c r="D590" i="8"/>
  <c r="E590" i="8"/>
  <c r="F590" i="8"/>
  <c r="G590" i="8"/>
  <c r="H590" i="8"/>
  <c r="I590" i="8"/>
  <c r="J590" i="8"/>
  <c r="K590" i="8"/>
  <c r="B591" i="8"/>
  <c r="C591" i="8"/>
  <c r="D591" i="8"/>
  <c r="E591" i="8"/>
  <c r="F591" i="8"/>
  <c r="G591" i="8"/>
  <c r="H591" i="8"/>
  <c r="I591" i="8"/>
  <c r="J591" i="8"/>
  <c r="K591" i="8"/>
  <c r="A591" i="8" s="1"/>
  <c r="B592" i="8"/>
  <c r="C592" i="8"/>
  <c r="D592" i="8"/>
  <c r="E592" i="8"/>
  <c r="F592" i="8"/>
  <c r="G592" i="8"/>
  <c r="H592" i="8"/>
  <c r="I592" i="8"/>
  <c r="J592" i="8"/>
  <c r="K592" i="8"/>
  <c r="B593" i="8"/>
  <c r="C593" i="8"/>
  <c r="D593" i="8"/>
  <c r="E593" i="8"/>
  <c r="F593" i="8"/>
  <c r="G593" i="8"/>
  <c r="H593" i="8"/>
  <c r="I593" i="8"/>
  <c r="J593" i="8"/>
  <c r="K593" i="8"/>
  <c r="A593" i="8" s="1"/>
  <c r="B594" i="8"/>
  <c r="C594" i="8"/>
  <c r="D594" i="8"/>
  <c r="E594" i="8"/>
  <c r="F594" i="8"/>
  <c r="G594" i="8"/>
  <c r="H594" i="8"/>
  <c r="I594" i="8"/>
  <c r="J594" i="8"/>
  <c r="K594" i="8"/>
  <c r="B595" i="8"/>
  <c r="C595" i="8"/>
  <c r="D595" i="8"/>
  <c r="E595" i="8"/>
  <c r="F595" i="8"/>
  <c r="G595" i="8"/>
  <c r="H595" i="8"/>
  <c r="I595" i="8"/>
  <c r="J595" i="8"/>
  <c r="K595" i="8"/>
  <c r="A595" i="8" s="1"/>
  <c r="B596" i="8"/>
  <c r="C596" i="8"/>
  <c r="D596" i="8"/>
  <c r="E596" i="8"/>
  <c r="F596" i="8"/>
  <c r="G596" i="8"/>
  <c r="H596" i="8"/>
  <c r="I596" i="8"/>
  <c r="J596" i="8"/>
  <c r="K596" i="8"/>
  <c r="B597" i="8"/>
  <c r="C597" i="8"/>
  <c r="D597" i="8"/>
  <c r="E597" i="8"/>
  <c r="F597" i="8"/>
  <c r="G597" i="8"/>
  <c r="H597" i="8"/>
  <c r="I597" i="8"/>
  <c r="J597" i="8"/>
  <c r="K597" i="8"/>
  <c r="A597" i="8" s="1"/>
  <c r="B598" i="8"/>
  <c r="C598" i="8"/>
  <c r="D598" i="8"/>
  <c r="E598" i="8"/>
  <c r="F598" i="8"/>
  <c r="G598" i="8"/>
  <c r="H598" i="8"/>
  <c r="I598" i="8"/>
  <c r="J598" i="8"/>
  <c r="K598" i="8"/>
  <c r="A598" i="8" s="1"/>
  <c r="B599" i="8"/>
  <c r="C599" i="8"/>
  <c r="D599" i="8"/>
  <c r="E599" i="8"/>
  <c r="F599" i="8"/>
  <c r="G599" i="8"/>
  <c r="H599" i="8"/>
  <c r="I599" i="8"/>
  <c r="J599" i="8"/>
  <c r="K599" i="8"/>
  <c r="A599" i="8" s="1"/>
  <c r="B600" i="8"/>
  <c r="C600" i="8"/>
  <c r="D600" i="8"/>
  <c r="E600" i="8"/>
  <c r="F600" i="8"/>
  <c r="G600" i="8"/>
  <c r="H600" i="8"/>
  <c r="I600" i="8"/>
  <c r="J600" i="8"/>
  <c r="K600" i="8"/>
  <c r="B601" i="8"/>
  <c r="C601" i="8"/>
  <c r="D601" i="8"/>
  <c r="E601" i="8"/>
  <c r="F601" i="8"/>
  <c r="G601" i="8"/>
  <c r="H601" i="8"/>
  <c r="I601" i="8"/>
  <c r="J601" i="8"/>
  <c r="K601" i="8"/>
  <c r="A601" i="8" s="1"/>
  <c r="B602" i="8"/>
  <c r="C602" i="8"/>
  <c r="D602" i="8"/>
  <c r="E602" i="8"/>
  <c r="F602" i="8"/>
  <c r="G602" i="8"/>
  <c r="H602" i="8"/>
  <c r="I602" i="8"/>
  <c r="J602" i="8"/>
  <c r="K602" i="8"/>
  <c r="B603" i="8"/>
  <c r="C603" i="8"/>
  <c r="D603" i="8"/>
  <c r="E603" i="8"/>
  <c r="F603" i="8"/>
  <c r="G603" i="8"/>
  <c r="H603" i="8"/>
  <c r="I603" i="8"/>
  <c r="J603" i="8"/>
  <c r="K603" i="8"/>
  <c r="A603" i="8" s="1"/>
  <c r="B604" i="8"/>
  <c r="C604" i="8"/>
  <c r="D604" i="8"/>
  <c r="E604" i="8"/>
  <c r="F604" i="8"/>
  <c r="G604" i="8"/>
  <c r="H604" i="8"/>
  <c r="I604" i="8"/>
  <c r="J604" i="8"/>
  <c r="K604" i="8"/>
  <c r="B605" i="8"/>
  <c r="C605" i="8"/>
  <c r="D605" i="8"/>
  <c r="E605" i="8"/>
  <c r="F605" i="8"/>
  <c r="G605" i="8"/>
  <c r="H605" i="8"/>
  <c r="I605" i="8"/>
  <c r="J605" i="8"/>
  <c r="K605" i="8"/>
  <c r="A605" i="8" s="1"/>
  <c r="B606" i="8"/>
  <c r="C606" i="8"/>
  <c r="D606" i="8"/>
  <c r="E606" i="8"/>
  <c r="F606" i="8"/>
  <c r="G606" i="8"/>
  <c r="H606" i="8"/>
  <c r="I606" i="8"/>
  <c r="J606" i="8"/>
  <c r="K606" i="8"/>
  <c r="B607" i="8"/>
  <c r="C607" i="8"/>
  <c r="D607" i="8"/>
  <c r="E607" i="8"/>
  <c r="F607" i="8"/>
  <c r="G607" i="8"/>
  <c r="H607" i="8"/>
  <c r="I607" i="8"/>
  <c r="J607" i="8"/>
  <c r="K607" i="8"/>
  <c r="A607" i="8" s="1"/>
  <c r="B608" i="8"/>
  <c r="C608" i="8"/>
  <c r="D608" i="8"/>
  <c r="E608" i="8"/>
  <c r="F608" i="8"/>
  <c r="G608" i="8"/>
  <c r="H608" i="8"/>
  <c r="I608" i="8"/>
  <c r="J608" i="8"/>
  <c r="K608" i="8"/>
  <c r="B609" i="8"/>
  <c r="C609" i="8"/>
  <c r="D609" i="8"/>
  <c r="E609" i="8"/>
  <c r="F609" i="8"/>
  <c r="G609" i="8"/>
  <c r="H609" i="8"/>
  <c r="I609" i="8"/>
  <c r="J609" i="8"/>
  <c r="K609" i="8"/>
  <c r="A609" i="8" s="1"/>
  <c r="B610" i="8"/>
  <c r="C610" i="8"/>
  <c r="D610" i="8"/>
  <c r="E610" i="8"/>
  <c r="F610" i="8"/>
  <c r="G610" i="8"/>
  <c r="H610" i="8"/>
  <c r="I610" i="8"/>
  <c r="J610" i="8"/>
  <c r="K610" i="8"/>
  <c r="B611" i="8"/>
  <c r="C611" i="8"/>
  <c r="D611" i="8"/>
  <c r="E611" i="8"/>
  <c r="F611" i="8"/>
  <c r="G611" i="8"/>
  <c r="H611" i="8"/>
  <c r="I611" i="8"/>
  <c r="J611" i="8"/>
  <c r="K611" i="8"/>
  <c r="A611" i="8" s="1"/>
  <c r="B612" i="8"/>
  <c r="C612" i="8"/>
  <c r="D612" i="8"/>
  <c r="E612" i="8"/>
  <c r="F612" i="8"/>
  <c r="G612" i="8"/>
  <c r="H612" i="8"/>
  <c r="I612" i="8"/>
  <c r="J612" i="8"/>
  <c r="K612" i="8"/>
  <c r="B613" i="8"/>
  <c r="C613" i="8"/>
  <c r="D613" i="8"/>
  <c r="E613" i="8"/>
  <c r="F613" i="8"/>
  <c r="G613" i="8"/>
  <c r="H613" i="8"/>
  <c r="I613" i="8"/>
  <c r="J613" i="8"/>
  <c r="K613" i="8"/>
  <c r="A613" i="8" s="1"/>
  <c r="B614" i="8"/>
  <c r="C614" i="8"/>
  <c r="D614" i="8"/>
  <c r="E614" i="8"/>
  <c r="F614" i="8"/>
  <c r="G614" i="8"/>
  <c r="H614" i="8"/>
  <c r="I614" i="8"/>
  <c r="J614" i="8"/>
  <c r="K614" i="8"/>
  <c r="B615" i="8"/>
  <c r="C615" i="8"/>
  <c r="D615" i="8"/>
  <c r="E615" i="8"/>
  <c r="F615" i="8"/>
  <c r="G615" i="8"/>
  <c r="H615" i="8"/>
  <c r="I615" i="8"/>
  <c r="J615" i="8"/>
  <c r="K615" i="8"/>
  <c r="A615" i="8" s="1"/>
  <c r="B616" i="8"/>
  <c r="C616" i="8"/>
  <c r="D616" i="8"/>
  <c r="E616" i="8"/>
  <c r="F616" i="8"/>
  <c r="G616" i="8"/>
  <c r="H616" i="8"/>
  <c r="I616" i="8"/>
  <c r="J616" i="8"/>
  <c r="K616" i="8"/>
  <c r="B617" i="8"/>
  <c r="C617" i="8"/>
  <c r="D617" i="8"/>
  <c r="E617" i="8"/>
  <c r="F617" i="8"/>
  <c r="G617" i="8"/>
  <c r="H617" i="8"/>
  <c r="I617" i="8"/>
  <c r="J617" i="8"/>
  <c r="K617" i="8"/>
  <c r="A617" i="8" s="1"/>
  <c r="B618" i="8"/>
  <c r="C618" i="8"/>
  <c r="D618" i="8"/>
  <c r="E618" i="8"/>
  <c r="F618" i="8"/>
  <c r="G618" i="8"/>
  <c r="H618" i="8"/>
  <c r="I618" i="8"/>
  <c r="J618" i="8"/>
  <c r="K618" i="8"/>
  <c r="B619" i="8"/>
  <c r="C619" i="8"/>
  <c r="D619" i="8"/>
  <c r="E619" i="8"/>
  <c r="F619" i="8"/>
  <c r="G619" i="8"/>
  <c r="H619" i="8"/>
  <c r="I619" i="8"/>
  <c r="J619" i="8"/>
  <c r="K619" i="8"/>
  <c r="A619" i="8" s="1"/>
  <c r="B620" i="8"/>
  <c r="C620" i="8"/>
  <c r="D620" i="8"/>
  <c r="E620" i="8"/>
  <c r="F620" i="8"/>
  <c r="G620" i="8"/>
  <c r="H620" i="8"/>
  <c r="I620" i="8"/>
  <c r="J620" i="8"/>
  <c r="K620" i="8"/>
  <c r="B621" i="8"/>
  <c r="C621" i="8"/>
  <c r="D621" i="8"/>
  <c r="E621" i="8"/>
  <c r="F621" i="8"/>
  <c r="G621" i="8"/>
  <c r="H621" i="8"/>
  <c r="I621" i="8"/>
  <c r="J621" i="8"/>
  <c r="K621" i="8"/>
  <c r="A621" i="8" s="1"/>
  <c r="B622" i="8"/>
  <c r="C622" i="8"/>
  <c r="D622" i="8"/>
  <c r="E622" i="8"/>
  <c r="F622" i="8"/>
  <c r="G622" i="8"/>
  <c r="H622" i="8"/>
  <c r="I622" i="8"/>
  <c r="J622" i="8"/>
  <c r="K622" i="8"/>
  <c r="B623" i="8"/>
  <c r="C623" i="8"/>
  <c r="D623" i="8"/>
  <c r="E623" i="8"/>
  <c r="F623" i="8"/>
  <c r="G623" i="8"/>
  <c r="H623" i="8"/>
  <c r="I623" i="8"/>
  <c r="J623" i="8"/>
  <c r="K623" i="8"/>
  <c r="A623" i="8" s="1"/>
  <c r="B624" i="8"/>
  <c r="C624" i="8"/>
  <c r="D624" i="8"/>
  <c r="E624" i="8"/>
  <c r="F624" i="8"/>
  <c r="G624" i="8"/>
  <c r="H624" i="8"/>
  <c r="I624" i="8"/>
  <c r="J624" i="8"/>
  <c r="K624" i="8"/>
  <c r="B625" i="8"/>
  <c r="C625" i="8"/>
  <c r="D625" i="8"/>
  <c r="E625" i="8"/>
  <c r="F625" i="8"/>
  <c r="G625" i="8"/>
  <c r="H625" i="8"/>
  <c r="I625" i="8"/>
  <c r="J625" i="8"/>
  <c r="K625" i="8"/>
  <c r="A625" i="8" s="1"/>
  <c r="B626" i="8"/>
  <c r="C626" i="8"/>
  <c r="D626" i="8"/>
  <c r="E626" i="8"/>
  <c r="F626" i="8"/>
  <c r="G626" i="8"/>
  <c r="H626" i="8"/>
  <c r="I626" i="8"/>
  <c r="J626" i="8"/>
  <c r="K626" i="8"/>
  <c r="B627" i="8"/>
  <c r="C627" i="8"/>
  <c r="D627" i="8"/>
  <c r="E627" i="8"/>
  <c r="F627" i="8"/>
  <c r="G627" i="8"/>
  <c r="H627" i="8"/>
  <c r="I627" i="8"/>
  <c r="J627" i="8"/>
  <c r="K627" i="8"/>
  <c r="A627" i="8" s="1"/>
  <c r="B628" i="8"/>
  <c r="C628" i="8"/>
  <c r="D628" i="8"/>
  <c r="E628" i="8"/>
  <c r="F628" i="8"/>
  <c r="G628" i="8"/>
  <c r="H628" i="8"/>
  <c r="I628" i="8"/>
  <c r="J628" i="8"/>
  <c r="K628" i="8"/>
  <c r="B629" i="8"/>
  <c r="C629" i="8"/>
  <c r="D629" i="8"/>
  <c r="E629" i="8"/>
  <c r="F629" i="8"/>
  <c r="G629" i="8"/>
  <c r="H629" i="8"/>
  <c r="I629" i="8"/>
  <c r="J629" i="8"/>
  <c r="K629" i="8"/>
  <c r="A629" i="8" s="1"/>
  <c r="B630" i="8"/>
  <c r="C630" i="8"/>
  <c r="D630" i="8"/>
  <c r="E630" i="8"/>
  <c r="F630" i="8"/>
  <c r="G630" i="8"/>
  <c r="H630" i="8"/>
  <c r="I630" i="8"/>
  <c r="J630" i="8"/>
  <c r="K630" i="8"/>
  <c r="A630" i="8" s="1"/>
  <c r="B631" i="8"/>
  <c r="C631" i="8"/>
  <c r="D631" i="8"/>
  <c r="E631" i="8"/>
  <c r="F631" i="8"/>
  <c r="G631" i="8"/>
  <c r="H631" i="8"/>
  <c r="I631" i="8"/>
  <c r="J631" i="8"/>
  <c r="K631" i="8"/>
  <c r="A631" i="8" s="1"/>
  <c r="B632" i="8"/>
  <c r="C632" i="8"/>
  <c r="D632" i="8"/>
  <c r="E632" i="8"/>
  <c r="F632" i="8"/>
  <c r="G632" i="8"/>
  <c r="H632" i="8"/>
  <c r="I632" i="8"/>
  <c r="J632" i="8"/>
  <c r="K632" i="8"/>
  <c r="B633" i="8"/>
  <c r="C633" i="8"/>
  <c r="D633" i="8"/>
  <c r="E633" i="8"/>
  <c r="F633" i="8"/>
  <c r="G633" i="8"/>
  <c r="H633" i="8"/>
  <c r="I633" i="8"/>
  <c r="J633" i="8"/>
  <c r="K633" i="8"/>
  <c r="A633" i="8" s="1"/>
  <c r="B634" i="8"/>
  <c r="C634" i="8"/>
  <c r="D634" i="8"/>
  <c r="E634" i="8"/>
  <c r="F634" i="8"/>
  <c r="G634" i="8"/>
  <c r="H634" i="8"/>
  <c r="I634" i="8"/>
  <c r="J634" i="8"/>
  <c r="K634" i="8"/>
  <c r="B635" i="8"/>
  <c r="C635" i="8"/>
  <c r="D635" i="8"/>
  <c r="E635" i="8"/>
  <c r="F635" i="8"/>
  <c r="G635" i="8"/>
  <c r="H635" i="8"/>
  <c r="I635" i="8"/>
  <c r="J635" i="8"/>
  <c r="K635" i="8"/>
  <c r="A635" i="8" s="1"/>
  <c r="B636" i="8"/>
  <c r="C636" i="8"/>
  <c r="D636" i="8"/>
  <c r="E636" i="8"/>
  <c r="F636" i="8"/>
  <c r="G636" i="8"/>
  <c r="H636" i="8"/>
  <c r="I636" i="8"/>
  <c r="J636" i="8"/>
  <c r="K636" i="8"/>
  <c r="B637" i="8"/>
  <c r="C637" i="8"/>
  <c r="D637" i="8"/>
  <c r="E637" i="8"/>
  <c r="F637" i="8"/>
  <c r="G637" i="8"/>
  <c r="H637" i="8"/>
  <c r="I637" i="8"/>
  <c r="J637" i="8"/>
  <c r="K637" i="8"/>
  <c r="A637" i="8" s="1"/>
  <c r="B638" i="8"/>
  <c r="C638" i="8"/>
  <c r="D638" i="8"/>
  <c r="E638" i="8"/>
  <c r="F638" i="8"/>
  <c r="G638" i="8"/>
  <c r="H638" i="8"/>
  <c r="I638" i="8"/>
  <c r="J638" i="8"/>
  <c r="K638" i="8"/>
  <c r="B639" i="8"/>
  <c r="C639" i="8"/>
  <c r="D639" i="8"/>
  <c r="E639" i="8"/>
  <c r="F639" i="8"/>
  <c r="G639" i="8"/>
  <c r="H639" i="8"/>
  <c r="I639" i="8"/>
  <c r="J639" i="8"/>
  <c r="K639" i="8"/>
  <c r="A639" i="8" s="1"/>
  <c r="B640" i="8"/>
  <c r="C640" i="8"/>
  <c r="D640" i="8"/>
  <c r="E640" i="8"/>
  <c r="F640" i="8"/>
  <c r="G640" i="8"/>
  <c r="H640" i="8"/>
  <c r="I640" i="8"/>
  <c r="J640" i="8"/>
  <c r="K640" i="8"/>
  <c r="B641" i="8"/>
  <c r="C641" i="8"/>
  <c r="D641" i="8"/>
  <c r="E641" i="8"/>
  <c r="F641" i="8"/>
  <c r="G641" i="8"/>
  <c r="H641" i="8"/>
  <c r="I641" i="8"/>
  <c r="J641" i="8"/>
  <c r="K641" i="8"/>
  <c r="A641" i="8" s="1"/>
  <c r="B642" i="8"/>
  <c r="C642" i="8"/>
  <c r="D642" i="8"/>
  <c r="E642" i="8"/>
  <c r="F642" i="8"/>
  <c r="G642" i="8"/>
  <c r="H642" i="8"/>
  <c r="I642" i="8"/>
  <c r="J642" i="8"/>
  <c r="K642" i="8"/>
  <c r="B643" i="8"/>
  <c r="C643" i="8"/>
  <c r="D643" i="8"/>
  <c r="E643" i="8"/>
  <c r="F643" i="8"/>
  <c r="G643" i="8"/>
  <c r="H643" i="8"/>
  <c r="I643" i="8"/>
  <c r="J643" i="8"/>
  <c r="K643" i="8"/>
  <c r="A643" i="8" s="1"/>
  <c r="B644" i="8"/>
  <c r="C644" i="8"/>
  <c r="D644" i="8"/>
  <c r="E644" i="8"/>
  <c r="F644" i="8"/>
  <c r="G644" i="8"/>
  <c r="H644" i="8"/>
  <c r="I644" i="8"/>
  <c r="J644" i="8"/>
  <c r="K644" i="8"/>
  <c r="B645" i="8"/>
  <c r="C645" i="8"/>
  <c r="D645" i="8"/>
  <c r="E645" i="8"/>
  <c r="F645" i="8"/>
  <c r="G645" i="8"/>
  <c r="H645" i="8"/>
  <c r="I645" i="8"/>
  <c r="J645" i="8"/>
  <c r="K645" i="8"/>
  <c r="A645" i="8" s="1"/>
  <c r="B646" i="8"/>
  <c r="C646" i="8"/>
  <c r="D646" i="8"/>
  <c r="E646" i="8"/>
  <c r="F646" i="8"/>
  <c r="G646" i="8"/>
  <c r="H646" i="8"/>
  <c r="I646" i="8"/>
  <c r="J646" i="8"/>
  <c r="K646" i="8"/>
  <c r="B647" i="8"/>
  <c r="C647" i="8"/>
  <c r="D647" i="8"/>
  <c r="E647" i="8"/>
  <c r="F647" i="8"/>
  <c r="G647" i="8"/>
  <c r="H647" i="8"/>
  <c r="I647" i="8"/>
  <c r="J647" i="8"/>
  <c r="K647" i="8"/>
  <c r="A647" i="8" s="1"/>
  <c r="B648" i="8"/>
  <c r="C648" i="8"/>
  <c r="D648" i="8"/>
  <c r="E648" i="8"/>
  <c r="F648" i="8"/>
  <c r="G648" i="8"/>
  <c r="H648" i="8"/>
  <c r="I648" i="8"/>
  <c r="J648" i="8"/>
  <c r="K648" i="8"/>
  <c r="B649" i="8"/>
  <c r="C649" i="8"/>
  <c r="D649" i="8"/>
  <c r="E649" i="8"/>
  <c r="F649" i="8"/>
  <c r="G649" i="8"/>
  <c r="H649" i="8"/>
  <c r="I649" i="8"/>
  <c r="J649" i="8"/>
  <c r="K649" i="8"/>
  <c r="A649" i="8" s="1"/>
  <c r="C1" i="8"/>
  <c r="D1" i="8"/>
  <c r="E1" i="8"/>
  <c r="F1" i="8"/>
  <c r="G1" i="8"/>
  <c r="H1" i="8"/>
  <c r="I1" i="8"/>
  <c r="J1" i="8"/>
  <c r="K1" i="8"/>
  <c r="B1" i="8"/>
  <c r="R566" i="8" l="1"/>
  <c r="R552" i="8"/>
  <c r="R538" i="8"/>
  <c r="R531" i="8"/>
  <c r="R524" i="8"/>
  <c r="R496" i="8"/>
  <c r="V496" i="8" s="1"/>
  <c r="R482" i="8"/>
  <c r="R475" i="8"/>
  <c r="R440" i="8"/>
  <c r="W440" i="8" s="1"/>
  <c r="R419" i="8"/>
  <c r="R412" i="8"/>
  <c r="V412" i="8" s="1"/>
  <c r="R384" i="8"/>
  <c r="V384" i="8" s="1"/>
  <c r="R363" i="8"/>
  <c r="R356" i="8"/>
  <c r="W356" i="8" s="1"/>
  <c r="R335" i="8"/>
  <c r="R328" i="8"/>
  <c r="R307" i="8"/>
  <c r="R300" i="8"/>
  <c r="R272" i="8"/>
  <c r="R244" i="8"/>
  <c r="V244" i="8" s="1"/>
  <c r="V482" i="8"/>
  <c r="A118" i="8"/>
  <c r="V490" i="8"/>
  <c r="R464" i="8"/>
  <c r="R184" i="8"/>
  <c r="R156" i="8"/>
  <c r="W156" i="8" s="1"/>
  <c r="R568" i="8"/>
  <c r="R554" i="8"/>
  <c r="V554" i="8" s="1"/>
  <c r="R540" i="8"/>
  <c r="W540" i="8" s="1"/>
  <c r="R526" i="8"/>
  <c r="R512" i="8"/>
  <c r="R498" i="8"/>
  <c r="R491" i="8"/>
  <c r="R484" i="8"/>
  <c r="V484" i="8" s="1"/>
  <c r="R463" i="8"/>
  <c r="W463" i="8" s="1"/>
  <c r="R456" i="8"/>
  <c r="V456" i="8" s="1"/>
  <c r="W451" i="8"/>
  <c r="R435" i="8"/>
  <c r="W435" i="8" s="1"/>
  <c r="R428" i="8"/>
  <c r="W428" i="8" s="1"/>
  <c r="R400" i="8"/>
  <c r="V400" i="8" s="1"/>
  <c r="R379" i="8"/>
  <c r="R372" i="8"/>
  <c r="W372" i="8" s="1"/>
  <c r="A367" i="8"/>
  <c r="R344" i="8"/>
  <c r="R323" i="8"/>
  <c r="R316" i="8"/>
  <c r="R288" i="8"/>
  <c r="V288" i="8" s="1"/>
  <c r="R267" i="8"/>
  <c r="W267" i="8" s="1"/>
  <c r="R260" i="8"/>
  <c r="V260" i="8" s="1"/>
  <c r="R246" i="8"/>
  <c r="W246" i="8" s="1"/>
  <c r="R239" i="8"/>
  <c r="V239" i="8" s="1"/>
  <c r="R232" i="8"/>
  <c r="V232" i="8" s="1"/>
  <c r="R211" i="8"/>
  <c r="V211" i="8" s="1"/>
  <c r="R204" i="8"/>
  <c r="V204" i="8" s="1"/>
  <c r="R176" i="8"/>
  <c r="R155" i="8"/>
  <c r="V155" i="8" s="1"/>
  <c r="R148" i="8"/>
  <c r="V148" i="8" s="1"/>
  <c r="R120" i="8"/>
  <c r="V120" i="8" s="1"/>
  <c r="R99" i="8"/>
  <c r="R92" i="8"/>
  <c r="R64" i="8"/>
  <c r="V64" i="8" s="1"/>
  <c r="R43" i="8"/>
  <c r="R36" i="8"/>
  <c r="V36" i="8" s="1"/>
  <c r="R22" i="8"/>
  <c r="V22" i="8" s="1"/>
  <c r="R8" i="8"/>
  <c r="W8" i="8" s="1"/>
  <c r="A579" i="8"/>
  <c r="R558" i="8"/>
  <c r="V558" i="8" s="1"/>
  <c r="R544" i="8"/>
  <c r="W544" i="8" s="1"/>
  <c r="R530" i="8"/>
  <c r="R523" i="8"/>
  <c r="V523" i="8" s="1"/>
  <c r="R516" i="8"/>
  <c r="V516" i="8" s="1"/>
  <c r="R495" i="8"/>
  <c r="R488" i="8"/>
  <c r="R474" i="8"/>
  <c r="R467" i="8"/>
  <c r="V467" i="8" s="1"/>
  <c r="R460" i="8"/>
  <c r="V460" i="8" s="1"/>
  <c r="R432" i="8"/>
  <c r="W432" i="8" s="1"/>
  <c r="R411" i="8"/>
  <c r="V411" i="8" s="1"/>
  <c r="R404" i="8"/>
  <c r="W404" i="8" s="1"/>
  <c r="R376" i="8"/>
  <c r="W376" i="8" s="1"/>
  <c r="R355" i="8"/>
  <c r="V355" i="8" s="1"/>
  <c r="R348" i="8"/>
  <c r="W348" i="8" s="1"/>
  <c r="R320" i="8"/>
  <c r="R299" i="8"/>
  <c r="V299" i="8" s="1"/>
  <c r="R292" i="8"/>
  <c r="R264" i="8"/>
  <c r="V264" i="8" s="1"/>
  <c r="R243" i="8"/>
  <c r="R236" i="8"/>
  <c r="R208" i="8"/>
  <c r="W208" i="8" s="1"/>
  <c r="R187" i="8"/>
  <c r="W187" i="8" s="1"/>
  <c r="R180" i="8"/>
  <c r="V180" i="8" s="1"/>
  <c r="R152" i="8"/>
  <c r="V152" i="8" s="1"/>
  <c r="R124" i="8"/>
  <c r="W124" i="8" s="1"/>
  <c r="R96" i="8"/>
  <c r="V96" i="8" s="1"/>
  <c r="R75" i="8"/>
  <c r="V75" i="8" s="1"/>
  <c r="R68" i="8"/>
  <c r="V68" i="8" s="1"/>
  <c r="R54" i="8"/>
  <c r="R40" i="8"/>
  <c r="W40" i="8" s="1"/>
  <c r="R12" i="8"/>
  <c r="V12" i="8" s="1"/>
  <c r="V522" i="8"/>
  <c r="A583" i="8"/>
  <c r="R527" i="8"/>
  <c r="R520" i="8"/>
  <c r="V520" i="8" s="1"/>
  <c r="R499" i="8"/>
  <c r="V499" i="8" s="1"/>
  <c r="R492" i="8"/>
  <c r="W492" i="8" s="1"/>
  <c r="R478" i="8"/>
  <c r="W478" i="8" s="1"/>
  <c r="R443" i="8"/>
  <c r="W443" i="8" s="1"/>
  <c r="R436" i="8"/>
  <c r="W436" i="8" s="1"/>
  <c r="R408" i="8"/>
  <c r="V408" i="8" s="1"/>
  <c r="R387" i="8"/>
  <c r="V387" i="8" s="1"/>
  <c r="R380" i="8"/>
  <c r="R352" i="8"/>
  <c r="V352" i="8" s="1"/>
  <c r="R331" i="8"/>
  <c r="W331" i="8" s="1"/>
  <c r="R324" i="8"/>
  <c r="V324" i="8" s="1"/>
  <c r="R296" i="8"/>
  <c r="R275" i="8"/>
  <c r="R268" i="8"/>
  <c r="V268" i="8" s="1"/>
  <c r="R240" i="8"/>
  <c r="V240" i="8" s="1"/>
  <c r="R233" i="8"/>
  <c r="W233" i="8" s="1"/>
  <c r="R219" i="8"/>
  <c r="W219" i="8" s="1"/>
  <c r="R212" i="8"/>
  <c r="W212" i="8" s="1"/>
  <c r="R163" i="8"/>
  <c r="V163" i="8" s="1"/>
  <c r="R128" i="8"/>
  <c r="V128" i="8" s="1"/>
  <c r="R107" i="8"/>
  <c r="V107" i="8" s="1"/>
  <c r="R100" i="8"/>
  <c r="R86" i="8"/>
  <c r="V86" i="8" s="1"/>
  <c r="R79" i="8"/>
  <c r="R72" i="8"/>
  <c r="R51" i="8"/>
  <c r="R44" i="8"/>
  <c r="R16" i="8"/>
  <c r="V474" i="8"/>
  <c r="V498" i="8"/>
  <c r="V538" i="8"/>
  <c r="V531" i="8"/>
  <c r="R510" i="8"/>
  <c r="V510" i="8" s="1"/>
  <c r="R468" i="8"/>
  <c r="V356" i="8"/>
  <c r="R216" i="8"/>
  <c r="R195" i="8"/>
  <c r="V195" i="8" s="1"/>
  <c r="R188" i="8"/>
  <c r="W188" i="8" s="1"/>
  <c r="R160" i="8"/>
  <c r="W160" i="8" s="1"/>
  <c r="R139" i="8"/>
  <c r="R132" i="8"/>
  <c r="R118" i="8"/>
  <c r="W118" i="8" s="1"/>
  <c r="R111" i="8"/>
  <c r="R104" i="8"/>
  <c r="W104" i="8" s="1"/>
  <c r="R83" i="8"/>
  <c r="W83" i="8" s="1"/>
  <c r="R76" i="8"/>
  <c r="W76" i="8" s="1"/>
  <c r="R48" i="8"/>
  <c r="V48" i="8" s="1"/>
  <c r="R27" i="8"/>
  <c r="W27" i="8" s="1"/>
  <c r="R20" i="8"/>
  <c r="W20" i="8" s="1"/>
  <c r="A569" i="8"/>
  <c r="R569" i="8"/>
  <c r="V569" i="8" s="1"/>
  <c r="A549" i="8"/>
  <c r="R549" i="8"/>
  <c r="W549" i="8" s="1"/>
  <c r="A489" i="8"/>
  <c r="R489" i="8"/>
  <c r="A425" i="8"/>
  <c r="R425" i="8"/>
  <c r="A405" i="8"/>
  <c r="R405" i="8"/>
  <c r="V405" i="8" s="1"/>
  <c r="A401" i="8"/>
  <c r="R401" i="8"/>
  <c r="V401" i="8" s="1"/>
  <c r="A397" i="8"/>
  <c r="R397" i="8"/>
  <c r="V397" i="8" s="1"/>
  <c r="A389" i="8"/>
  <c r="R389" i="8"/>
  <c r="W389" i="8" s="1"/>
  <c r="A357" i="8"/>
  <c r="R357" i="8"/>
  <c r="A329" i="8"/>
  <c r="R329" i="8"/>
  <c r="A325" i="8"/>
  <c r="R325" i="8"/>
  <c r="V325" i="8" s="1"/>
  <c r="A317" i="8"/>
  <c r="R317" i="8"/>
  <c r="V317" i="8" s="1"/>
  <c r="A313" i="8"/>
  <c r="R313" i="8"/>
  <c r="V313" i="8" s="1"/>
  <c r="A309" i="8"/>
  <c r="R309" i="8"/>
  <c r="V309" i="8" s="1"/>
  <c r="A297" i="8"/>
  <c r="R297" i="8"/>
  <c r="V297" i="8" s="1"/>
  <c r="A293" i="8"/>
  <c r="R293" i="8"/>
  <c r="V293" i="8" s="1"/>
  <c r="A289" i="8"/>
  <c r="R289" i="8"/>
  <c r="A285" i="8"/>
  <c r="R285" i="8"/>
  <c r="W285" i="8" s="1"/>
  <c r="A281" i="8"/>
  <c r="R281" i="8"/>
  <c r="W281" i="8" s="1"/>
  <c r="A277" i="8"/>
  <c r="R277" i="8"/>
  <c r="W277" i="8" s="1"/>
  <c r="A273" i="8"/>
  <c r="R273" i="8"/>
  <c r="V273" i="8" s="1"/>
  <c r="A269" i="8"/>
  <c r="R269" i="8"/>
  <c r="W269" i="8" s="1"/>
  <c r="A265" i="8"/>
  <c r="R265" i="8"/>
  <c r="W265" i="8" s="1"/>
  <c r="A261" i="8"/>
  <c r="R261" i="8"/>
  <c r="A257" i="8"/>
  <c r="R257" i="8"/>
  <c r="V257" i="8" s="1"/>
  <c r="A253" i="8"/>
  <c r="R253" i="8"/>
  <c r="V253" i="8" s="1"/>
  <c r="A249" i="8"/>
  <c r="R249" i="8"/>
  <c r="W249" i="8" s="1"/>
  <c r="A245" i="8"/>
  <c r="R245" i="8"/>
  <c r="V245" i="8" s="1"/>
  <c r="A241" i="8"/>
  <c r="R241" i="8"/>
  <c r="W241" i="8" s="1"/>
  <c r="A237" i="8"/>
  <c r="R237" i="8"/>
  <c r="V237" i="8" s="1"/>
  <c r="A229" i="8"/>
  <c r="R229" i="8"/>
  <c r="A225" i="8"/>
  <c r="R225" i="8"/>
  <c r="V225" i="8" s="1"/>
  <c r="A221" i="8"/>
  <c r="R221" i="8"/>
  <c r="W221" i="8" s="1"/>
  <c r="A217" i="8"/>
  <c r="R217" i="8"/>
  <c r="V217" i="8" s="1"/>
  <c r="A213" i="8"/>
  <c r="R213" i="8"/>
  <c r="W213" i="8" s="1"/>
  <c r="A209" i="8"/>
  <c r="R209" i="8"/>
  <c r="V209" i="8" s="1"/>
  <c r="A205" i="8"/>
  <c r="R205" i="8"/>
  <c r="A201" i="8"/>
  <c r="R201" i="8"/>
  <c r="A197" i="8"/>
  <c r="R197" i="8"/>
  <c r="W197" i="8" s="1"/>
  <c r="A193" i="8"/>
  <c r="R193" i="8"/>
  <c r="W193" i="8" s="1"/>
  <c r="A189" i="8"/>
  <c r="R189" i="8"/>
  <c r="V189" i="8" s="1"/>
  <c r="A185" i="8"/>
  <c r="R185" i="8"/>
  <c r="V185" i="8" s="1"/>
  <c r="A181" i="8"/>
  <c r="R181" i="8"/>
  <c r="W181" i="8" s="1"/>
  <c r="A177" i="8"/>
  <c r="R177" i="8"/>
  <c r="W177" i="8" s="1"/>
  <c r="A173" i="8"/>
  <c r="R173" i="8"/>
  <c r="A169" i="8"/>
  <c r="R169" i="8"/>
  <c r="V169" i="8" s="1"/>
  <c r="A165" i="8"/>
  <c r="R165" i="8"/>
  <c r="W165" i="8" s="1"/>
  <c r="A161" i="8"/>
  <c r="R161" i="8"/>
  <c r="V161" i="8" s="1"/>
  <c r="A157" i="8"/>
  <c r="R157" i="8"/>
  <c r="V157" i="8" s="1"/>
  <c r="A153" i="8"/>
  <c r="R153" i="8"/>
  <c r="V153" i="8" s="1"/>
  <c r="A149" i="8"/>
  <c r="R149" i="8"/>
  <c r="A145" i="8"/>
  <c r="R145" i="8"/>
  <c r="A141" i="8"/>
  <c r="R141" i="8"/>
  <c r="W141" i="8" s="1"/>
  <c r="A111" i="8"/>
  <c r="V336" i="8"/>
  <c r="A431" i="8"/>
  <c r="A79" i="8"/>
  <c r="A557" i="8"/>
  <c r="R557" i="8"/>
  <c r="V557" i="8" s="1"/>
  <c r="A533" i="8"/>
  <c r="R533" i="8"/>
  <c r="W533" i="8" s="1"/>
  <c r="A521" i="8"/>
  <c r="R521" i="8"/>
  <c r="V521" i="8" s="1"/>
  <c r="A509" i="8"/>
  <c r="R509" i="8"/>
  <c r="W509" i="8" s="1"/>
  <c r="A477" i="8"/>
  <c r="R477" i="8"/>
  <c r="V477" i="8" s="1"/>
  <c r="A469" i="8"/>
  <c r="R469" i="8"/>
  <c r="V469" i="8" s="1"/>
  <c r="A421" i="8"/>
  <c r="R421" i="8"/>
  <c r="V421" i="8" s="1"/>
  <c r="A393" i="8"/>
  <c r="R393" i="8"/>
  <c r="W393" i="8" s="1"/>
  <c r="A385" i="8"/>
  <c r="R385" i="8"/>
  <c r="V385" i="8" s="1"/>
  <c r="A377" i="8"/>
  <c r="R377" i="8"/>
  <c r="V377" i="8" s="1"/>
  <c r="A369" i="8"/>
  <c r="R369" i="8"/>
  <c r="V369" i="8" s="1"/>
  <c r="A365" i="8"/>
  <c r="R365" i="8"/>
  <c r="V365" i="8" s="1"/>
  <c r="A349" i="8"/>
  <c r="R349" i="8"/>
  <c r="W349" i="8" s="1"/>
  <c r="R28" i="8"/>
  <c r="V28" i="8" s="1"/>
  <c r="A561" i="8"/>
  <c r="R561" i="8"/>
  <c r="W561" i="8" s="1"/>
  <c r="A553" i="8"/>
  <c r="R553" i="8"/>
  <c r="V553" i="8" s="1"/>
  <c r="A537" i="8"/>
  <c r="R537" i="8"/>
  <c r="A529" i="8"/>
  <c r="R529" i="8"/>
  <c r="A525" i="8"/>
  <c r="R525" i="8"/>
  <c r="A481" i="8"/>
  <c r="R481" i="8"/>
  <c r="V481" i="8" s="1"/>
  <c r="A417" i="8"/>
  <c r="R417" i="8"/>
  <c r="A381" i="8"/>
  <c r="R381" i="8"/>
  <c r="A305" i="8"/>
  <c r="R305" i="8"/>
  <c r="V305" i="8" s="1"/>
  <c r="V392" i="8"/>
  <c r="A527" i="8"/>
  <c r="T527" i="8"/>
  <c r="W527" i="8" s="1"/>
  <c r="A495" i="8"/>
  <c r="T495" i="8"/>
  <c r="A463" i="8"/>
  <c r="V427" i="8"/>
  <c r="W403" i="8"/>
  <c r="V395" i="8"/>
  <c r="A335" i="8"/>
  <c r="A501" i="8"/>
  <c r="R501" i="8"/>
  <c r="V501" i="8" s="1"/>
  <c r="A497" i="8"/>
  <c r="R497" i="8"/>
  <c r="A493" i="8"/>
  <c r="R493" i="8"/>
  <c r="W493" i="8" s="1"/>
  <c r="A461" i="8"/>
  <c r="R461" i="8"/>
  <c r="W461" i="8" s="1"/>
  <c r="A453" i="8"/>
  <c r="R453" i="8"/>
  <c r="V453" i="8" s="1"/>
  <c r="A449" i="8"/>
  <c r="R449" i="8"/>
  <c r="A433" i="8"/>
  <c r="R433" i="8"/>
  <c r="A353" i="8"/>
  <c r="R353" i="8"/>
  <c r="V353" i="8" s="1"/>
  <c r="A345" i="8"/>
  <c r="R345" i="8"/>
  <c r="A333" i="8"/>
  <c r="R333" i="8"/>
  <c r="V333" i="8" s="1"/>
  <c r="V420" i="8"/>
  <c r="A575" i="8"/>
  <c r="A571" i="8"/>
  <c r="R571" i="8"/>
  <c r="V571" i="8" s="1"/>
  <c r="A567" i="8"/>
  <c r="R567" i="8"/>
  <c r="V567" i="8" s="1"/>
  <c r="A566" i="8"/>
  <c r="S566" i="8"/>
  <c r="W566" i="8" s="1"/>
  <c r="A563" i="8"/>
  <c r="R563" i="8"/>
  <c r="V563" i="8" s="1"/>
  <c r="A559" i="8"/>
  <c r="R559" i="8"/>
  <c r="V559" i="8" s="1"/>
  <c r="A555" i="8"/>
  <c r="R555" i="8"/>
  <c r="A551" i="8"/>
  <c r="R551" i="8"/>
  <c r="W551" i="8" s="1"/>
  <c r="A547" i="8"/>
  <c r="R547" i="8"/>
  <c r="V547" i="8" s="1"/>
  <c r="A543" i="8"/>
  <c r="R543" i="8"/>
  <c r="V543" i="8" s="1"/>
  <c r="A535" i="8"/>
  <c r="R535" i="8"/>
  <c r="V535" i="8" s="1"/>
  <c r="A519" i="8"/>
  <c r="R519" i="8"/>
  <c r="W519" i="8" s="1"/>
  <c r="A511" i="8"/>
  <c r="R511" i="8"/>
  <c r="V511" i="8" s="1"/>
  <c r="A503" i="8"/>
  <c r="R503" i="8"/>
  <c r="W503" i="8" s="1"/>
  <c r="A487" i="8"/>
  <c r="R487" i="8"/>
  <c r="V487" i="8" s="1"/>
  <c r="A479" i="8"/>
  <c r="R479" i="8"/>
  <c r="V479" i="8" s="1"/>
  <c r="A471" i="8"/>
  <c r="R471" i="8"/>
  <c r="R459" i="8"/>
  <c r="V459" i="8" s="1"/>
  <c r="A455" i="8"/>
  <c r="R455" i="8"/>
  <c r="V455" i="8" s="1"/>
  <c r="V451" i="8"/>
  <c r="A447" i="8"/>
  <c r="R447" i="8"/>
  <c r="A439" i="8"/>
  <c r="R439" i="8"/>
  <c r="V439" i="8" s="1"/>
  <c r="A423" i="8"/>
  <c r="R423" i="8"/>
  <c r="V423" i="8" s="1"/>
  <c r="A415" i="8"/>
  <c r="R415" i="8"/>
  <c r="W415" i="8" s="1"/>
  <c r="A407" i="8"/>
  <c r="R407" i="8"/>
  <c r="W407" i="8" s="1"/>
  <c r="A391" i="8"/>
  <c r="R391" i="8"/>
  <c r="W391" i="8" s="1"/>
  <c r="A383" i="8"/>
  <c r="R383" i="8"/>
  <c r="V383" i="8" s="1"/>
  <c r="A375" i="8"/>
  <c r="R375" i="8"/>
  <c r="W375" i="8" s="1"/>
  <c r="W367" i="8"/>
  <c r="A359" i="8"/>
  <c r="R359" i="8"/>
  <c r="V359" i="8" s="1"/>
  <c r="A351" i="8"/>
  <c r="R351" i="8"/>
  <c r="V351" i="8" s="1"/>
  <c r="W347" i="8"/>
  <c r="A343" i="8"/>
  <c r="A327" i="8"/>
  <c r="R327" i="8"/>
  <c r="V327" i="8" s="1"/>
  <c r="A319" i="8"/>
  <c r="R319" i="8"/>
  <c r="A311" i="8"/>
  <c r="R311" i="8"/>
  <c r="V311" i="8" s="1"/>
  <c r="R303" i="8"/>
  <c r="A303" i="8"/>
  <c r="A295" i="8"/>
  <c r="R295" i="8"/>
  <c r="V295" i="8" s="1"/>
  <c r="A287" i="8"/>
  <c r="R287" i="8"/>
  <c r="V287" i="8" s="1"/>
  <c r="A279" i="8"/>
  <c r="R279" i="8"/>
  <c r="V279" i="8" s="1"/>
  <c r="R271" i="8"/>
  <c r="W271" i="8" s="1"/>
  <c r="A271" i="8"/>
  <c r="A263" i="8"/>
  <c r="R263" i="8"/>
  <c r="W263" i="8" s="1"/>
  <c r="A255" i="8"/>
  <c r="R255" i="8"/>
  <c r="R251" i="8"/>
  <c r="V251" i="8" s="1"/>
  <c r="A247" i="8"/>
  <c r="R247" i="8"/>
  <c r="V247" i="8" s="1"/>
  <c r="V243" i="8"/>
  <c r="A231" i="8"/>
  <c r="R231" i="8"/>
  <c r="V231" i="8" s="1"/>
  <c r="A223" i="8"/>
  <c r="R223" i="8"/>
  <c r="V223" i="8" s="1"/>
  <c r="A215" i="8"/>
  <c r="R215" i="8"/>
  <c r="V207" i="8"/>
  <c r="A199" i="8"/>
  <c r="R199" i="8"/>
  <c r="V199" i="8" s="1"/>
  <c r="A191" i="8"/>
  <c r="R191" i="8"/>
  <c r="A183" i="8"/>
  <c r="R183" i="8"/>
  <c r="V183" i="8" s="1"/>
  <c r="V179" i="8"/>
  <c r="A175" i="8"/>
  <c r="R175" i="8"/>
  <c r="V175" i="8" s="1"/>
  <c r="A167" i="8"/>
  <c r="R167" i="8"/>
  <c r="V167" i="8" s="1"/>
  <c r="A159" i="8"/>
  <c r="R159" i="8"/>
  <c r="V159" i="8" s="1"/>
  <c r="A151" i="8"/>
  <c r="R151" i="8"/>
  <c r="W151" i="8" s="1"/>
  <c r="R143" i="8"/>
  <c r="W143" i="8" s="1"/>
  <c r="A143" i="8"/>
  <c r="A135" i="8"/>
  <c r="R135" i="8"/>
  <c r="R131" i="8"/>
  <c r="W131" i="8" s="1"/>
  <c r="A127" i="8"/>
  <c r="R127" i="8"/>
  <c r="W127" i="8" s="1"/>
  <c r="A119" i="8"/>
  <c r="R119" i="8"/>
  <c r="W119" i="8" s="1"/>
  <c r="V111" i="8"/>
  <c r="A103" i="8"/>
  <c r="R103" i="8"/>
  <c r="V103" i="8" s="1"/>
  <c r="A95" i="8"/>
  <c r="R95" i="8"/>
  <c r="V95" i="8" s="1"/>
  <c r="A87" i="8"/>
  <c r="R87" i="8"/>
  <c r="W87" i="8" s="1"/>
  <c r="A71" i="8"/>
  <c r="R71" i="8"/>
  <c r="V67" i="8"/>
  <c r="A63" i="8"/>
  <c r="R63" i="8"/>
  <c r="V63" i="8" s="1"/>
  <c r="A55" i="8"/>
  <c r="R55" i="8"/>
  <c r="W55" i="8" s="1"/>
  <c r="R47" i="8"/>
  <c r="V47" i="8" s="1"/>
  <c r="A47" i="8"/>
  <c r="A39" i="8"/>
  <c r="R39" i="8"/>
  <c r="W39" i="8" s="1"/>
  <c r="A31" i="8"/>
  <c r="R31" i="8"/>
  <c r="W31" i="8" s="1"/>
  <c r="A23" i="8"/>
  <c r="R23" i="8"/>
  <c r="V19" i="8"/>
  <c r="R15" i="8"/>
  <c r="W15" i="8" s="1"/>
  <c r="A15" i="8"/>
  <c r="A7" i="8"/>
  <c r="R7" i="8"/>
  <c r="W7" i="8" s="1"/>
  <c r="A246" i="8"/>
  <c r="V173" i="8"/>
  <c r="A573" i="8"/>
  <c r="A565" i="8"/>
  <c r="R565" i="8"/>
  <c r="W565" i="8" s="1"/>
  <c r="A545" i="8"/>
  <c r="R545" i="8"/>
  <c r="V545" i="8" s="1"/>
  <c r="A513" i="8"/>
  <c r="R513" i="8"/>
  <c r="A505" i="8"/>
  <c r="R505" i="8"/>
  <c r="W505" i="8" s="1"/>
  <c r="A473" i="8"/>
  <c r="R473" i="8"/>
  <c r="V473" i="8" s="1"/>
  <c r="A413" i="8"/>
  <c r="R413" i="8"/>
  <c r="V413" i="8" s="1"/>
  <c r="A373" i="8"/>
  <c r="R373" i="8"/>
  <c r="V373" i="8" s="1"/>
  <c r="A337" i="8"/>
  <c r="R337" i="8"/>
  <c r="W337" i="8" s="1"/>
  <c r="A301" i="8"/>
  <c r="R301" i="8"/>
  <c r="W301" i="8" s="1"/>
  <c r="R548" i="8"/>
  <c r="W548" i="8" s="1"/>
  <c r="A239" i="8"/>
  <c r="R343" i="8"/>
  <c r="W343" i="8" s="1"/>
  <c r="A541" i="8"/>
  <c r="R541" i="8"/>
  <c r="V541" i="8" s="1"/>
  <c r="A517" i="8"/>
  <c r="R517" i="8"/>
  <c r="V517" i="8" s="1"/>
  <c r="A485" i="8"/>
  <c r="R485" i="8"/>
  <c r="V485" i="8" s="1"/>
  <c r="A465" i="8"/>
  <c r="R465" i="8"/>
  <c r="V465" i="8" s="1"/>
  <c r="A457" i="8"/>
  <c r="R457" i="8"/>
  <c r="A445" i="8"/>
  <c r="R445" i="8"/>
  <c r="V445" i="8" s="1"/>
  <c r="A441" i="8"/>
  <c r="R441" i="8"/>
  <c r="V441" i="8" s="1"/>
  <c r="A437" i="8"/>
  <c r="R437" i="8"/>
  <c r="A429" i="8"/>
  <c r="R429" i="8"/>
  <c r="W429" i="8" s="1"/>
  <c r="A409" i="8"/>
  <c r="R409" i="8"/>
  <c r="V409" i="8" s="1"/>
  <c r="A361" i="8"/>
  <c r="R361" i="8"/>
  <c r="W361" i="8" s="1"/>
  <c r="A341" i="8"/>
  <c r="R341" i="8"/>
  <c r="A321" i="8"/>
  <c r="R321" i="8"/>
  <c r="R472" i="8"/>
  <c r="V472" i="8" s="1"/>
  <c r="A399" i="8"/>
  <c r="S399" i="8"/>
  <c r="V399" i="8" s="1"/>
  <c r="W371" i="8"/>
  <c r="V570" i="8"/>
  <c r="R562" i="8"/>
  <c r="W562" i="8" s="1"/>
  <c r="A534" i="8"/>
  <c r="R534" i="8"/>
  <c r="V534" i="8" s="1"/>
  <c r="R506" i="8"/>
  <c r="V506" i="8" s="1"/>
  <c r="A502" i="8"/>
  <c r="R502" i="8"/>
  <c r="V502" i="8" s="1"/>
  <c r="A470" i="8"/>
  <c r="R470" i="8"/>
  <c r="A466" i="8"/>
  <c r="R466" i="8"/>
  <c r="V466" i="8" s="1"/>
  <c r="A462" i="8"/>
  <c r="R462" i="8"/>
  <c r="V462" i="8" s="1"/>
  <c r="A458" i="8"/>
  <c r="R458" i="8"/>
  <c r="W458" i="8" s="1"/>
  <c r="A454" i="8"/>
  <c r="R454" i="8"/>
  <c r="V454" i="8" s="1"/>
  <c r="A450" i="8"/>
  <c r="R450" i="8"/>
  <c r="W450" i="8" s="1"/>
  <c r="A446" i="8"/>
  <c r="R446" i="8"/>
  <c r="W446" i="8" s="1"/>
  <c r="A442" i="8"/>
  <c r="R442" i="8"/>
  <c r="V442" i="8" s="1"/>
  <c r="R438" i="8"/>
  <c r="V438" i="8" s="1"/>
  <c r="A438" i="8"/>
  <c r="A434" i="8"/>
  <c r="R434" i="8"/>
  <c r="V434" i="8" s="1"/>
  <c r="A430" i="8"/>
  <c r="R430" i="8"/>
  <c r="V430" i="8" s="1"/>
  <c r="A426" i="8"/>
  <c r="R426" i="8"/>
  <c r="W426" i="8" s="1"/>
  <c r="A422" i="8"/>
  <c r="R422" i="8"/>
  <c r="W422" i="8" s="1"/>
  <c r="A418" i="8"/>
  <c r="R418" i="8"/>
  <c r="A414" i="8"/>
  <c r="R414" i="8"/>
  <c r="W414" i="8" s="1"/>
  <c r="A410" i="8"/>
  <c r="R410" i="8"/>
  <c r="W410" i="8" s="1"/>
  <c r="A406" i="8"/>
  <c r="R406" i="8"/>
  <c r="W406" i="8" s="1"/>
  <c r="A402" i="8"/>
  <c r="R402" i="8"/>
  <c r="W402" i="8" s="1"/>
  <c r="A398" i="8"/>
  <c r="R398" i="8"/>
  <c r="V398" i="8" s="1"/>
  <c r="A394" i="8"/>
  <c r="R394" i="8"/>
  <c r="W394" i="8" s="1"/>
  <c r="A390" i="8"/>
  <c r="R390" i="8"/>
  <c r="A386" i="8"/>
  <c r="R386" i="8"/>
  <c r="A382" i="8"/>
  <c r="R382" i="8"/>
  <c r="V382" i="8" s="1"/>
  <c r="A378" i="8"/>
  <c r="R378" i="8"/>
  <c r="V378" i="8" s="1"/>
  <c r="A374" i="8"/>
  <c r="R374" i="8"/>
  <c r="V374" i="8" s="1"/>
  <c r="A370" i="8"/>
  <c r="R370" i="8"/>
  <c r="V370" i="8" s="1"/>
  <c r="A366" i="8"/>
  <c r="R366" i="8"/>
  <c r="W366" i="8" s="1"/>
  <c r="A362" i="8"/>
  <c r="R362" i="8"/>
  <c r="W362" i="8" s="1"/>
  <c r="A358" i="8"/>
  <c r="R358" i="8"/>
  <c r="A354" i="8"/>
  <c r="R354" i="8"/>
  <c r="V354" i="8" s="1"/>
  <c r="A350" i="8"/>
  <c r="R350" i="8"/>
  <c r="V350" i="8" s="1"/>
  <c r="A346" i="8"/>
  <c r="R346" i="8"/>
  <c r="W346" i="8" s="1"/>
  <c r="R342" i="8"/>
  <c r="W342" i="8" s="1"/>
  <c r="A342" i="8"/>
  <c r="A338" i="8"/>
  <c r="R338" i="8"/>
  <c r="V338" i="8" s="1"/>
  <c r="A334" i="8"/>
  <c r="R334" i="8"/>
  <c r="V334" i="8" s="1"/>
  <c r="A330" i="8"/>
  <c r="R330" i="8"/>
  <c r="W330" i="8" s="1"/>
  <c r="A326" i="8"/>
  <c r="R326" i="8"/>
  <c r="V326" i="8" s="1"/>
  <c r="A322" i="8"/>
  <c r="A318" i="8"/>
  <c r="R318" i="8"/>
  <c r="W318" i="8" s="1"/>
  <c r="A314" i="8"/>
  <c r="R314" i="8"/>
  <c r="V314" i="8" s="1"/>
  <c r="R310" i="8"/>
  <c r="W310" i="8" s="1"/>
  <c r="A310" i="8"/>
  <c r="A306" i="8"/>
  <c r="R306" i="8"/>
  <c r="W306" i="8" s="1"/>
  <c r="A302" i="8"/>
  <c r="R302" i="8"/>
  <c r="W302" i="8" s="1"/>
  <c r="A298" i="8"/>
  <c r="R298" i="8"/>
  <c r="V298" i="8" s="1"/>
  <c r="A294" i="8"/>
  <c r="R294" i="8"/>
  <c r="V294" i="8" s="1"/>
  <c r="A290" i="8"/>
  <c r="R290" i="8"/>
  <c r="A286" i="8"/>
  <c r="R286" i="8"/>
  <c r="V286" i="8" s="1"/>
  <c r="A282" i="8"/>
  <c r="R282" i="8"/>
  <c r="W282" i="8" s="1"/>
  <c r="R278" i="8"/>
  <c r="W278" i="8" s="1"/>
  <c r="A278" i="8"/>
  <c r="A274" i="8"/>
  <c r="R274" i="8"/>
  <c r="W274" i="8" s="1"/>
  <c r="A270" i="8"/>
  <c r="R270" i="8"/>
  <c r="V270" i="8" s="1"/>
  <c r="A266" i="8"/>
  <c r="R266" i="8"/>
  <c r="V266" i="8" s="1"/>
  <c r="A262" i="8"/>
  <c r="R262" i="8"/>
  <c r="W262" i="8" s="1"/>
  <c r="A258" i="8"/>
  <c r="R258" i="8"/>
  <c r="V258" i="8" s="1"/>
  <c r="A254" i="8"/>
  <c r="R254" i="8"/>
  <c r="V254" i="8" s="1"/>
  <c r="A250" i="8"/>
  <c r="R250" i="8"/>
  <c r="A242" i="8"/>
  <c r="R242" i="8"/>
  <c r="V242" i="8" s="1"/>
  <c r="A238" i="8"/>
  <c r="R238" i="8"/>
  <c r="V238" i="8" s="1"/>
  <c r="A234" i="8"/>
  <c r="R234" i="8"/>
  <c r="A230" i="8"/>
  <c r="R230" i="8"/>
  <c r="W230" i="8" s="1"/>
  <c r="A226" i="8"/>
  <c r="R226" i="8"/>
  <c r="V226" i="8" s="1"/>
  <c r="A222" i="8"/>
  <c r="R222" i="8"/>
  <c r="V222" i="8" s="1"/>
  <c r="A218" i="8"/>
  <c r="R218" i="8"/>
  <c r="R214" i="8"/>
  <c r="V214" i="8" s="1"/>
  <c r="A214" i="8"/>
  <c r="A210" i="8"/>
  <c r="R210" i="8"/>
  <c r="W210" i="8" s="1"/>
  <c r="A206" i="8"/>
  <c r="R206" i="8"/>
  <c r="V206" i="8" s="1"/>
  <c r="A202" i="8"/>
  <c r="R202" i="8"/>
  <c r="W202" i="8" s="1"/>
  <c r="A198" i="8"/>
  <c r="R198" i="8"/>
  <c r="V198" i="8" s="1"/>
  <c r="A194" i="8"/>
  <c r="R194" i="8"/>
  <c r="V194" i="8" s="1"/>
  <c r="A190" i="8"/>
  <c r="R190" i="8"/>
  <c r="V190" i="8" s="1"/>
  <c r="A186" i="8"/>
  <c r="R186" i="8"/>
  <c r="R182" i="8"/>
  <c r="W182" i="8" s="1"/>
  <c r="A182" i="8"/>
  <c r="A178" i="8"/>
  <c r="R178" i="8"/>
  <c r="V178" i="8" s="1"/>
  <c r="A174" i="8"/>
  <c r="R174" i="8"/>
  <c r="W174" i="8" s="1"/>
  <c r="A170" i="8"/>
  <c r="R170" i="8"/>
  <c r="W170" i="8" s="1"/>
  <c r="A166" i="8"/>
  <c r="R166" i="8"/>
  <c r="V166" i="8" s="1"/>
  <c r="A162" i="8"/>
  <c r="R162" i="8"/>
  <c r="W162" i="8" s="1"/>
  <c r="A158" i="8"/>
  <c r="R158" i="8"/>
  <c r="W158" i="8" s="1"/>
  <c r="A154" i="8"/>
  <c r="R154" i="8"/>
  <c r="W154" i="8" s="1"/>
  <c r="R150" i="8"/>
  <c r="W150" i="8" s="1"/>
  <c r="A150" i="8"/>
  <c r="A146" i="8"/>
  <c r="R146" i="8"/>
  <c r="W146" i="8" s="1"/>
  <c r="A142" i="8"/>
  <c r="R142" i="8"/>
  <c r="A138" i="8"/>
  <c r="R138" i="8"/>
  <c r="A207" i="8"/>
  <c r="T463" i="8"/>
  <c r="R322" i="8"/>
  <c r="V322" i="8" s="1"/>
  <c r="A86" i="8"/>
  <c r="A134" i="8"/>
  <c r="R134" i="8"/>
  <c r="W134" i="8" s="1"/>
  <c r="A130" i="8"/>
  <c r="R130" i="8"/>
  <c r="V130" i="8" s="1"/>
  <c r="A126" i="8"/>
  <c r="R126" i="8"/>
  <c r="V126" i="8" s="1"/>
  <c r="A122" i="8"/>
  <c r="R122" i="8"/>
  <c r="V122" i="8" s="1"/>
  <c r="A114" i="8"/>
  <c r="R114" i="8"/>
  <c r="W114" i="8" s="1"/>
  <c r="A110" i="8"/>
  <c r="R110" i="8"/>
  <c r="A106" i="8"/>
  <c r="R106" i="8"/>
  <c r="A102" i="8"/>
  <c r="R102" i="8"/>
  <c r="W102" i="8" s="1"/>
  <c r="A98" i="8"/>
  <c r="R98" i="8"/>
  <c r="V98" i="8" s="1"/>
  <c r="A94" i="8"/>
  <c r="R94" i="8"/>
  <c r="V94" i="8" s="1"/>
  <c r="A90" i="8"/>
  <c r="R90" i="8"/>
  <c r="V90" i="8" s="1"/>
  <c r="W86" i="8"/>
  <c r="A82" i="8"/>
  <c r="R82" i="8"/>
  <c r="V82" i="8" s="1"/>
  <c r="A78" i="8"/>
  <c r="R78" i="8"/>
  <c r="V78" i="8" s="1"/>
  <c r="A74" i="8"/>
  <c r="R74" i="8"/>
  <c r="V74" i="8" s="1"/>
  <c r="A70" i="8"/>
  <c r="R70" i="8"/>
  <c r="W70" i="8" s="1"/>
  <c r="A66" i="8"/>
  <c r="A62" i="8"/>
  <c r="R62" i="8"/>
  <c r="V62" i="8" s="1"/>
  <c r="A58" i="8"/>
  <c r="R58" i="8"/>
  <c r="V58" i="8" s="1"/>
  <c r="A50" i="8"/>
  <c r="R50" i="8"/>
  <c r="W50" i="8" s="1"/>
  <c r="A46" i="8"/>
  <c r="R46" i="8"/>
  <c r="A42" i="8"/>
  <c r="R42" i="8"/>
  <c r="A38" i="8"/>
  <c r="R38" i="8"/>
  <c r="A34" i="8"/>
  <c r="R34" i="8"/>
  <c r="V34" i="8" s="1"/>
  <c r="A30" i="8"/>
  <c r="R30" i="8"/>
  <c r="W30" i="8" s="1"/>
  <c r="A26" i="8"/>
  <c r="R26" i="8"/>
  <c r="A18" i="8"/>
  <c r="R18" i="8"/>
  <c r="A14" i="8"/>
  <c r="R14" i="8"/>
  <c r="V14" i="8" s="1"/>
  <c r="A10" i="8"/>
  <c r="R10" i="8"/>
  <c r="W10" i="8" s="1"/>
  <c r="A6" i="8"/>
  <c r="R6" i="8"/>
  <c r="A2" i="8"/>
  <c r="R2" i="8"/>
  <c r="A54" i="8"/>
  <c r="V125" i="8"/>
  <c r="A137" i="8"/>
  <c r="R137" i="8"/>
  <c r="W137" i="8" s="1"/>
  <c r="A133" i="8"/>
  <c r="R133" i="8"/>
  <c r="W133" i="8" s="1"/>
  <c r="A129" i="8"/>
  <c r="R129" i="8"/>
  <c r="A125" i="8"/>
  <c r="R125" i="8"/>
  <c r="A121" i="8"/>
  <c r="R121" i="8"/>
  <c r="W121" i="8" s="1"/>
  <c r="A117" i="8"/>
  <c r="R117" i="8"/>
  <c r="A113" i="8"/>
  <c r="R113" i="8"/>
  <c r="V113" i="8" s="1"/>
  <c r="A109" i="8"/>
  <c r="R109" i="8"/>
  <c r="W109" i="8" s="1"/>
  <c r="A105" i="8"/>
  <c r="R105" i="8"/>
  <c r="V105" i="8" s="1"/>
  <c r="A101" i="8"/>
  <c r="R101" i="8"/>
  <c r="A97" i="8"/>
  <c r="R97" i="8"/>
  <c r="A93" i="8"/>
  <c r="R93" i="8"/>
  <c r="W93" i="8" s="1"/>
  <c r="A89" i="8"/>
  <c r="A85" i="8"/>
  <c r="R85" i="8"/>
  <c r="W85" i="8" s="1"/>
  <c r="A81" i="8"/>
  <c r="R81" i="8"/>
  <c r="V81" i="8" s="1"/>
  <c r="A77" i="8"/>
  <c r="R77" i="8"/>
  <c r="V77" i="8" s="1"/>
  <c r="A73" i="8"/>
  <c r="R73" i="8"/>
  <c r="W73" i="8" s="1"/>
  <c r="A69" i="8"/>
  <c r="R69" i="8"/>
  <c r="W69" i="8" s="1"/>
  <c r="A65" i="8"/>
  <c r="R65" i="8"/>
  <c r="V65" i="8" s="1"/>
  <c r="A61" i="8"/>
  <c r="R61" i="8"/>
  <c r="W61" i="8" s="1"/>
  <c r="A57" i="8"/>
  <c r="R57" i="8"/>
  <c r="W57" i="8" s="1"/>
  <c r="A53" i="8"/>
  <c r="R53" i="8"/>
  <c r="W53" i="8" s="1"/>
  <c r="A49" i="8"/>
  <c r="R49" i="8"/>
  <c r="W49" i="8" s="1"/>
  <c r="A45" i="8"/>
  <c r="R45" i="8"/>
  <c r="V45" i="8" s="1"/>
  <c r="A41" i="8"/>
  <c r="R41" i="8"/>
  <c r="A37" i="8"/>
  <c r="R37" i="8"/>
  <c r="A33" i="8"/>
  <c r="R33" i="8"/>
  <c r="V33" i="8" s="1"/>
  <c r="A29" i="8"/>
  <c r="R29" i="8"/>
  <c r="W29" i="8" s="1"/>
  <c r="A25" i="8"/>
  <c r="R25" i="8"/>
  <c r="V25" i="8" s="1"/>
  <c r="A21" i="8"/>
  <c r="R21" i="8"/>
  <c r="V21" i="8" s="1"/>
  <c r="A17" i="8"/>
  <c r="R17" i="8"/>
  <c r="V17" i="8" s="1"/>
  <c r="A13" i="8"/>
  <c r="R13" i="8"/>
  <c r="W13" i="8" s="1"/>
  <c r="A9" i="8"/>
  <c r="R9" i="8"/>
  <c r="W9" i="8" s="1"/>
  <c r="A5" i="8"/>
  <c r="R5" i="8"/>
  <c r="V5" i="8" s="1"/>
  <c r="A22" i="8"/>
  <c r="R89" i="8"/>
  <c r="W89" i="8" s="1"/>
  <c r="R66" i="8"/>
  <c r="V302" i="8"/>
  <c r="V519" i="8"/>
  <c r="W254" i="8"/>
  <c r="W110" i="8"/>
  <c r="W383" i="8"/>
  <c r="V550" i="8"/>
  <c r="W447" i="8"/>
  <c r="V41" i="8"/>
  <c r="V497" i="8"/>
  <c r="V494" i="8"/>
  <c r="V486" i="8"/>
  <c r="V415" i="8"/>
  <c r="V402" i="8"/>
  <c r="V102" i="8"/>
  <c r="V525" i="8"/>
  <c r="V515" i="8"/>
  <c r="V452" i="8"/>
  <c r="W427" i="8"/>
  <c r="V371" i="8"/>
  <c r="W335" i="8"/>
  <c r="V227" i="8"/>
  <c r="W206" i="8"/>
  <c r="V201" i="8"/>
  <c r="V110" i="8"/>
  <c r="V79" i="8"/>
  <c r="V51" i="8"/>
  <c r="V514" i="8"/>
  <c r="V483" i="8"/>
  <c r="V447" i="8"/>
  <c r="V424" i="8"/>
  <c r="V419" i="8"/>
  <c r="V404" i="8"/>
  <c r="W358" i="8"/>
  <c r="V347" i="8"/>
  <c r="V340" i="8"/>
  <c r="V255" i="8"/>
  <c r="W130" i="8"/>
  <c r="W117" i="8"/>
  <c r="V99" i="8"/>
  <c r="W78" i="8"/>
  <c r="V73" i="8"/>
  <c r="V31" i="8"/>
  <c r="W6" i="8"/>
  <c r="V388" i="8"/>
  <c r="V375" i="8"/>
  <c r="V360" i="8"/>
  <c r="V339" i="8"/>
  <c r="W242" i="8"/>
  <c r="W229" i="8"/>
  <c r="V191" i="8"/>
  <c r="V162" i="8"/>
  <c r="V158" i="8"/>
  <c r="V10" i="8"/>
  <c r="V565" i="8"/>
  <c r="V555" i="8"/>
  <c r="W190" i="8"/>
  <c r="V147" i="8"/>
  <c r="W101" i="8"/>
  <c r="W98" i="8"/>
  <c r="V83" i="8"/>
  <c r="V35" i="8"/>
  <c r="W547" i="8"/>
  <c r="V372" i="8"/>
  <c r="V344" i="8"/>
  <c r="W294" i="8"/>
  <c r="V274" i="8"/>
  <c r="V261" i="8"/>
  <c r="V259" i="8"/>
  <c r="V205" i="8"/>
  <c r="V15" i="8"/>
  <c r="W539" i="8"/>
  <c r="W515" i="8"/>
  <c r="V407" i="8"/>
  <c r="V403" i="8"/>
  <c r="V367" i="8"/>
  <c r="V349" i="8"/>
  <c r="W149" i="8"/>
  <c r="V54" i="8"/>
  <c r="W37" i="8"/>
  <c r="V507" i="8"/>
  <c r="V566" i="8"/>
  <c r="W523" i="8"/>
  <c r="W563" i="8"/>
  <c r="V493" i="8"/>
  <c r="V431" i="8"/>
  <c r="W431" i="8"/>
  <c r="V549" i="8"/>
  <c r="W542" i="8"/>
  <c r="W475" i="8"/>
  <c r="W471" i="8"/>
  <c r="W379" i="8"/>
  <c r="W329" i="8"/>
  <c r="V329" i="8"/>
  <c r="V218" i="8"/>
  <c r="W218" i="8"/>
  <c r="W564" i="8"/>
  <c r="V530" i="8"/>
  <c r="V526" i="8"/>
  <c r="W514" i="8"/>
  <c r="V491" i="8"/>
  <c r="W491" i="8"/>
  <c r="W489" i="8"/>
  <c r="V470" i="8"/>
  <c r="W419" i="8"/>
  <c r="V363" i="8"/>
  <c r="V11" i="8"/>
  <c r="W521" i="8"/>
  <c r="W526" i="8"/>
  <c r="W507" i="8"/>
  <c r="W363" i="8"/>
  <c r="V138" i="8"/>
  <c r="W138" i="8"/>
  <c r="V536" i="8"/>
  <c r="V464" i="8"/>
  <c r="W567" i="8"/>
  <c r="W555" i="8"/>
  <c r="W543" i="8"/>
  <c r="W541" i="8"/>
  <c r="V524" i="8"/>
  <c r="V504" i="8"/>
  <c r="V480" i="8"/>
  <c r="V476" i="8"/>
  <c r="W474" i="8"/>
  <c r="V471" i="8"/>
  <c r="V234" i="8"/>
  <c r="W234" i="8"/>
  <c r="W538" i="8"/>
  <c r="V468" i="8"/>
  <c r="W309" i="8"/>
  <c r="V568" i="8"/>
  <c r="V546" i="8"/>
  <c r="V518" i="8"/>
  <c r="W513" i="8"/>
  <c r="W494" i="8"/>
  <c r="V488" i="8"/>
  <c r="W483" i="8"/>
  <c r="W482" i="8"/>
  <c r="V475" i="8"/>
  <c r="V446" i="8"/>
  <c r="W395" i="8"/>
  <c r="V386" i="8"/>
  <c r="W570" i="8"/>
  <c r="V542" i="8"/>
  <c r="W537" i="8"/>
  <c r="V529" i="8"/>
  <c r="W511" i="8"/>
  <c r="V489" i="8"/>
  <c r="V418" i="8"/>
  <c r="V379" i="8"/>
  <c r="W434" i="8"/>
  <c r="V432" i="8"/>
  <c r="W418" i="8"/>
  <c r="V416" i="8"/>
  <c r="V414" i="8"/>
  <c r="W386" i="8"/>
  <c r="V368" i="8"/>
  <c r="V345" i="8"/>
  <c r="V301" i="8"/>
  <c r="W293" i="8"/>
  <c r="V289" i="8"/>
  <c r="W266" i="8"/>
  <c r="V250" i="8"/>
  <c r="W250" i="8"/>
  <c r="W166" i="8"/>
  <c r="V154" i="8"/>
  <c r="V38" i="8"/>
  <c r="V444" i="8"/>
  <c r="V396" i="8"/>
  <c r="V380" i="8"/>
  <c r="V364" i="8"/>
  <c r="W350" i="8"/>
  <c r="V348" i="8"/>
  <c r="V285" i="8"/>
  <c r="V265" i="8"/>
  <c r="W261" i="8"/>
  <c r="V106" i="8"/>
  <c r="W106" i="8"/>
  <c r="W38" i="8"/>
  <c r="W339" i="8"/>
  <c r="V263" i="8"/>
  <c r="V141" i="8"/>
  <c r="W54" i="8"/>
  <c r="V26" i="8"/>
  <c r="W26" i="8"/>
  <c r="V390" i="8"/>
  <c r="V358" i="8"/>
  <c r="V321" i="8"/>
  <c r="V186" i="8"/>
  <c r="W186" i="8"/>
  <c r="V42" i="8"/>
  <c r="W42" i="8"/>
  <c r="V93" i="8"/>
  <c r="V235" i="8"/>
  <c r="W205" i="8"/>
  <c r="V203" i="8"/>
  <c r="V187" i="8"/>
  <c r="W173" i="8"/>
  <c r="V171" i="8"/>
  <c r="V139" i="8"/>
  <c r="W125" i="8"/>
  <c r="V123" i="8"/>
  <c r="V91" i="8"/>
  <c r="V59" i="8"/>
  <c r="V43" i="8"/>
  <c r="V27" i="8"/>
  <c r="V7" i="8"/>
  <c r="V6" i="8"/>
  <c r="V3" i="8"/>
  <c r="V229" i="8"/>
  <c r="V215" i="8"/>
  <c r="V197" i="8"/>
  <c r="V181" i="8"/>
  <c r="W153" i="8"/>
  <c r="V149" i="8"/>
  <c r="V135" i="8"/>
  <c r="V117" i="8"/>
  <c r="V101" i="8"/>
  <c r="V71" i="8"/>
  <c r="V69" i="8"/>
  <c r="W41" i="8"/>
  <c r="V37" i="8"/>
  <c r="W25" i="8"/>
  <c r="V23" i="8"/>
  <c r="W14" i="8"/>
  <c r="V177" i="8"/>
  <c r="V145" i="8"/>
  <c r="V129" i="8"/>
  <c r="V97" i="8"/>
  <c r="V537" i="8"/>
  <c r="V527" i="8"/>
  <c r="W473" i="8"/>
  <c r="V457" i="8"/>
  <c r="W457" i="8"/>
  <c r="V425" i="8"/>
  <c r="W425" i="8"/>
  <c r="W568" i="8"/>
  <c r="W529" i="8"/>
  <c r="V513" i="8"/>
  <c r="V512" i="8"/>
  <c r="W497" i="8"/>
  <c r="W462" i="8"/>
  <c r="V437" i="8"/>
  <c r="W437" i="8"/>
  <c r="V389" i="8"/>
  <c r="V357" i="8"/>
  <c r="V341" i="8"/>
  <c r="V275" i="8"/>
  <c r="W275" i="8"/>
  <c r="V564" i="8"/>
  <c r="V560" i="8"/>
  <c r="W560" i="8"/>
  <c r="V552" i="8"/>
  <c r="W552" i="8"/>
  <c r="V532" i="8"/>
  <c r="W522" i="8"/>
  <c r="V500" i="8"/>
  <c r="W490" i="8"/>
  <c r="W559" i="8"/>
  <c r="W531" i="8"/>
  <c r="W499" i="8"/>
  <c r="V449" i="8"/>
  <c r="W449" i="8"/>
  <c r="V433" i="8"/>
  <c r="W433" i="8"/>
  <c r="V417" i="8"/>
  <c r="W417" i="8"/>
  <c r="V292" i="8"/>
  <c r="W292" i="8"/>
  <c r="W530" i="8"/>
  <c r="W525" i="8"/>
  <c r="V509" i="8"/>
  <c r="V508" i="8"/>
  <c r="W498" i="8"/>
  <c r="W550" i="8"/>
  <c r="V528" i="8"/>
  <c r="W518" i="8"/>
  <c r="W486" i="8"/>
  <c r="W470" i="8"/>
  <c r="V461" i="8"/>
  <c r="W390" i="8"/>
  <c r="V381" i="8"/>
  <c r="W381" i="8"/>
  <c r="V307" i="8"/>
  <c r="W307" i="8"/>
  <c r="V556" i="8"/>
  <c r="W556" i="8"/>
  <c r="W553" i="8"/>
  <c r="W321" i="8"/>
  <c r="V319" i="8"/>
  <c r="W319" i="8"/>
  <c r="V304" i="8"/>
  <c r="W304" i="8"/>
  <c r="W289" i="8"/>
  <c r="W287" i="8"/>
  <c r="V272" i="8"/>
  <c r="W272" i="8"/>
  <c r="V256" i="8"/>
  <c r="W256" i="8"/>
  <c r="W240" i="8"/>
  <c r="V224" i="8"/>
  <c r="W224" i="8"/>
  <c r="V208" i="8"/>
  <c r="W201" i="8"/>
  <c r="V192" i="8"/>
  <c r="W192" i="8"/>
  <c r="V176" i="8"/>
  <c r="W176" i="8"/>
  <c r="V160" i="8"/>
  <c r="V144" i="8"/>
  <c r="W144" i="8"/>
  <c r="V112" i="8"/>
  <c r="W112" i="8"/>
  <c r="V80" i="8"/>
  <c r="W80" i="8"/>
  <c r="V32" i="8"/>
  <c r="W32" i="8"/>
  <c r="V16" i="8"/>
  <c r="W16" i="8"/>
  <c r="W332" i="8"/>
  <c r="V312" i="8"/>
  <c r="W312" i="8"/>
  <c r="W295" i="8"/>
  <c r="V280" i="8"/>
  <c r="W280" i="8"/>
  <c r="W268" i="8"/>
  <c r="V252" i="8"/>
  <c r="W252" i="8"/>
  <c r="V236" i="8"/>
  <c r="W236" i="8"/>
  <c r="V220" i="8"/>
  <c r="W220" i="8"/>
  <c r="V188" i="8"/>
  <c r="V172" i="8"/>
  <c r="W172" i="8"/>
  <c r="V140" i="8"/>
  <c r="W140" i="8"/>
  <c r="V108" i="8"/>
  <c r="W108" i="8"/>
  <c r="V92" i="8"/>
  <c r="W92" i="8"/>
  <c r="V60" i="8"/>
  <c r="W60" i="8"/>
  <c r="V44" i="8"/>
  <c r="W44" i="8"/>
  <c r="V8" i="8"/>
  <c r="W536" i="8"/>
  <c r="W532" i="8"/>
  <c r="W528" i="8"/>
  <c r="W524" i="8"/>
  <c r="W520" i="8"/>
  <c r="W512" i="8"/>
  <c r="W508" i="8"/>
  <c r="W504" i="8"/>
  <c r="W500" i="8"/>
  <c r="W496" i="8"/>
  <c r="W488" i="8"/>
  <c r="W484" i="8"/>
  <c r="W480" i="8"/>
  <c r="W476" i="8"/>
  <c r="W468" i="8"/>
  <c r="W464" i="8"/>
  <c r="W452" i="8"/>
  <c r="W448" i="8"/>
  <c r="W444" i="8"/>
  <c r="W424" i="8"/>
  <c r="W420" i="8"/>
  <c r="W416" i="8"/>
  <c r="W396" i="8"/>
  <c r="W392" i="8"/>
  <c r="W388" i="8"/>
  <c r="W380" i="8"/>
  <c r="W368" i="8"/>
  <c r="W364" i="8"/>
  <c r="W360" i="8"/>
  <c r="W344" i="8"/>
  <c r="W340" i="8"/>
  <c r="V315" i="8"/>
  <c r="W315" i="8"/>
  <c r="V300" i="8"/>
  <c r="W300" i="8"/>
  <c r="V283" i="8"/>
  <c r="W283" i="8"/>
  <c r="V4" i="8"/>
  <c r="W4" i="8"/>
  <c r="V320" i="8"/>
  <c r="W320" i="8"/>
  <c r="W305" i="8"/>
  <c r="V303" i="8"/>
  <c r="W303" i="8"/>
  <c r="W273" i="8"/>
  <c r="W264" i="8"/>
  <c r="W257" i="8"/>
  <c r="V248" i="8"/>
  <c r="W248" i="8"/>
  <c r="V216" i="8"/>
  <c r="W216" i="8"/>
  <c r="V200" i="8"/>
  <c r="W200" i="8"/>
  <c r="V184" i="8"/>
  <c r="W184" i="8"/>
  <c r="V168" i="8"/>
  <c r="W168" i="8"/>
  <c r="W152" i="8"/>
  <c r="W145" i="8"/>
  <c r="V136" i="8"/>
  <c r="W136" i="8"/>
  <c r="W129" i="8"/>
  <c r="V104" i="8"/>
  <c r="W97" i="8"/>
  <c r="V88" i="8"/>
  <c r="W88" i="8"/>
  <c r="V72" i="8"/>
  <c r="W72" i="8"/>
  <c r="V56" i="8"/>
  <c r="W56" i="8"/>
  <c r="V40" i="8"/>
  <c r="V24" i="8"/>
  <c r="W24" i="8"/>
  <c r="V9" i="8"/>
  <c r="W357" i="8"/>
  <c r="W345" i="8"/>
  <c r="W341" i="8"/>
  <c r="W336" i="8"/>
  <c r="V323" i="8"/>
  <c r="W323" i="8"/>
  <c r="V308" i="8"/>
  <c r="W308" i="8"/>
  <c r="V291" i="8"/>
  <c r="W291" i="8"/>
  <c r="V276" i="8"/>
  <c r="W276" i="8"/>
  <c r="W5" i="8"/>
  <c r="V335" i="8"/>
  <c r="V332" i="8"/>
  <c r="V328" i="8"/>
  <c r="W328" i="8"/>
  <c r="V296" i="8"/>
  <c r="W296" i="8"/>
  <c r="V228" i="8"/>
  <c r="W228" i="8"/>
  <c r="V196" i="8"/>
  <c r="W196" i="8"/>
  <c r="V164" i="8"/>
  <c r="W164" i="8"/>
  <c r="V132" i="8"/>
  <c r="W132" i="8"/>
  <c r="V116" i="8"/>
  <c r="W116" i="8"/>
  <c r="V100" i="8"/>
  <c r="W100" i="8"/>
  <c r="V84" i="8"/>
  <c r="W84" i="8"/>
  <c r="V52" i="8"/>
  <c r="W52" i="8"/>
  <c r="V316" i="8"/>
  <c r="W316" i="8"/>
  <c r="W299" i="8"/>
  <c r="V284" i="8"/>
  <c r="W284" i="8"/>
  <c r="W259" i="8"/>
  <c r="W255" i="8"/>
  <c r="W243" i="8"/>
  <c r="W235" i="8"/>
  <c r="W231" i="8"/>
  <c r="W227" i="8"/>
  <c r="W223" i="8"/>
  <c r="W215" i="8"/>
  <c r="W207" i="8"/>
  <c r="W203" i="8"/>
  <c r="W191" i="8"/>
  <c r="W183" i="8"/>
  <c r="W179" i="8"/>
  <c r="W171" i="8"/>
  <c r="W167" i="8"/>
  <c r="W163" i="8"/>
  <c r="W159" i="8"/>
  <c r="W147" i="8"/>
  <c r="W139" i="8"/>
  <c r="W135" i="8"/>
  <c r="W123" i="8"/>
  <c r="W115" i="8"/>
  <c r="W111" i="8"/>
  <c r="W103" i="8"/>
  <c r="W99" i="8"/>
  <c r="W91" i="8"/>
  <c r="W79" i="8"/>
  <c r="W75" i="8"/>
  <c r="W71" i="8"/>
  <c r="W67" i="8"/>
  <c r="W59" i="8"/>
  <c r="W51" i="8"/>
  <c r="W43" i="8"/>
  <c r="W35" i="8"/>
  <c r="W23" i="8"/>
  <c r="W19" i="8"/>
  <c r="W11" i="8"/>
  <c r="W3" i="8"/>
  <c r="A642" i="8"/>
  <c r="A614" i="8"/>
  <c r="A610" i="8"/>
  <c r="A586" i="8"/>
  <c r="A558" i="8"/>
  <c r="A554" i="8"/>
  <c r="A550" i="8"/>
  <c r="A546" i="8"/>
  <c r="A542" i="8"/>
  <c r="A530" i="8"/>
  <c r="A526" i="8"/>
  <c r="A522" i="8"/>
  <c r="A518" i="8"/>
  <c r="A514" i="8"/>
  <c r="A498" i="8"/>
  <c r="A494" i="8"/>
  <c r="A490" i="8"/>
  <c r="A482" i="8"/>
  <c r="A478" i="8"/>
  <c r="A474" i="8"/>
  <c r="A646" i="8"/>
  <c r="A638" i="8"/>
  <c r="A634" i="8"/>
  <c r="A626" i="8"/>
  <c r="A622" i="8"/>
  <c r="A618" i="8"/>
  <c r="A606" i="8"/>
  <c r="A602" i="8"/>
  <c r="A594" i="8"/>
  <c r="A590" i="8"/>
  <c r="A582" i="8"/>
  <c r="A578" i="8"/>
  <c r="A574" i="8"/>
  <c r="A570" i="8"/>
  <c r="A562" i="8"/>
  <c r="A538" i="8"/>
  <c r="A510" i="8"/>
  <c r="A506" i="8"/>
  <c r="A486" i="8"/>
  <c r="A233" i="8"/>
  <c r="A656" i="8"/>
  <c r="A652" i="8"/>
  <c r="A636" i="8"/>
  <c r="A600" i="8"/>
  <c r="A596" i="8"/>
  <c r="A592" i="8"/>
  <c r="A588" i="8"/>
  <c r="A584" i="8"/>
  <c r="A580" i="8"/>
  <c r="A572" i="8"/>
  <c r="A556" i="8"/>
  <c r="A552" i="8"/>
  <c r="A548" i="8"/>
  <c r="A544" i="8"/>
  <c r="A540" i="8"/>
  <c r="A536" i="8"/>
  <c r="A532" i="8"/>
  <c r="A528" i="8"/>
  <c r="A524" i="8"/>
  <c r="A520" i="8"/>
  <c r="A516" i="8"/>
  <c r="A512" i="8"/>
  <c r="A508" i="8"/>
  <c r="A504" i="8"/>
  <c r="A500" i="8"/>
  <c r="A496" i="8"/>
  <c r="A492" i="8"/>
  <c r="A488" i="8"/>
  <c r="A484" i="8"/>
  <c r="A480" i="8"/>
  <c r="A476" i="8"/>
  <c r="A472" i="8"/>
  <c r="A468" i="8"/>
  <c r="A464" i="8"/>
  <c r="A460" i="8"/>
  <c r="A456" i="8"/>
  <c r="A452" i="8"/>
  <c r="A448" i="8"/>
  <c r="A444" i="8"/>
  <c r="A440" i="8"/>
  <c r="A436" i="8"/>
  <c r="A432" i="8"/>
  <c r="A428" i="8"/>
  <c r="A424" i="8"/>
  <c r="A420" i="8"/>
  <c r="A416" i="8"/>
  <c r="A412" i="8"/>
  <c r="A408" i="8"/>
  <c r="A404" i="8"/>
  <c r="A400" i="8"/>
  <c r="A396" i="8"/>
  <c r="A392" i="8"/>
  <c r="A999" i="8"/>
  <c r="A991" i="8"/>
  <c r="A983" i="8"/>
  <c r="A975" i="8"/>
  <c r="A967" i="8"/>
  <c r="A959" i="8"/>
  <c r="A951" i="8"/>
  <c r="A943" i="8"/>
  <c r="A935" i="8"/>
  <c r="A927" i="8"/>
  <c r="A919" i="8"/>
  <c r="A911" i="8"/>
  <c r="A903" i="8"/>
  <c r="A899" i="8"/>
  <c r="A891" i="8"/>
  <c r="A887" i="8"/>
  <c r="A879" i="8"/>
  <c r="A875" i="8"/>
  <c r="A867" i="8"/>
  <c r="A863" i="8"/>
  <c r="A859" i="8"/>
  <c r="A851" i="8"/>
  <c r="A847" i="8"/>
  <c r="A843" i="8"/>
  <c r="A835" i="8"/>
  <c r="A831" i="8"/>
  <c r="A827" i="8"/>
  <c r="A823" i="8"/>
  <c r="A815" i="8"/>
  <c r="A811" i="8"/>
  <c r="A807" i="8"/>
  <c r="A803" i="8"/>
  <c r="A795" i="8"/>
  <c r="A791" i="8"/>
  <c r="A787" i="8"/>
  <c r="A783" i="8"/>
  <c r="A771" i="8"/>
  <c r="A767" i="8"/>
  <c r="A763" i="8"/>
  <c r="A759" i="8"/>
  <c r="A743" i="8"/>
  <c r="A735" i="8"/>
  <c r="A727" i="8"/>
  <c r="A711" i="8"/>
  <c r="A703" i="8"/>
  <c r="A695" i="8"/>
  <c r="A679" i="8"/>
  <c r="A671" i="8"/>
  <c r="A663" i="8"/>
  <c r="A648" i="8"/>
  <c r="A644" i="8"/>
  <c r="A640" i="8"/>
  <c r="A632" i="8"/>
  <c r="A628" i="8"/>
  <c r="A624" i="8"/>
  <c r="A620" i="8"/>
  <c r="A616" i="8"/>
  <c r="A612" i="8"/>
  <c r="A608" i="8"/>
  <c r="A604" i="8"/>
  <c r="A576" i="8"/>
  <c r="A568" i="8"/>
  <c r="A564" i="8"/>
  <c r="A560" i="8"/>
  <c r="A388" i="8"/>
  <c r="A384" i="8"/>
  <c r="A380" i="8"/>
  <c r="A376" i="8"/>
  <c r="A372" i="8"/>
  <c r="A368" i="8"/>
  <c r="A364" i="8"/>
  <c r="A360" i="8"/>
  <c r="A356" i="8"/>
  <c r="A352" i="8"/>
  <c r="A348" i="8"/>
  <c r="A344" i="8"/>
  <c r="A340" i="8"/>
  <c r="A336" i="8"/>
  <c r="A332" i="8"/>
  <c r="A328" i="8"/>
  <c r="A324" i="8"/>
  <c r="A320" i="8"/>
  <c r="A316" i="8"/>
  <c r="A312" i="8"/>
  <c r="A308" i="8"/>
  <c r="A304" i="8"/>
  <c r="A300" i="8"/>
  <c r="A296" i="8"/>
  <c r="A292" i="8"/>
  <c r="A288" i="8"/>
  <c r="A284" i="8"/>
  <c r="A280" i="8"/>
  <c r="A276" i="8"/>
  <c r="A272" i="8"/>
  <c r="A268" i="8"/>
  <c r="A264" i="8"/>
  <c r="A260" i="8"/>
  <c r="A256" i="8"/>
  <c r="A252" i="8"/>
  <c r="A248" i="8"/>
  <c r="A244" i="8"/>
  <c r="A240" i="8"/>
  <c r="A236" i="8"/>
  <c r="A232" i="8"/>
  <c r="A228" i="8"/>
  <c r="A224" i="8"/>
  <c r="A220" i="8"/>
  <c r="A216" i="8"/>
  <c r="A212" i="8"/>
  <c r="A208" i="8"/>
  <c r="A204" i="8"/>
  <c r="A200" i="8"/>
  <c r="A196" i="8"/>
  <c r="A192" i="8"/>
  <c r="A188" i="8"/>
  <c r="A184" i="8"/>
  <c r="A180" i="8"/>
  <c r="A176" i="8"/>
  <c r="A172" i="8"/>
  <c r="A168" i="8"/>
  <c r="A164" i="8"/>
  <c r="A160" i="8"/>
  <c r="A156" i="8"/>
  <c r="A152" i="8"/>
  <c r="A148" i="8"/>
  <c r="A144" i="8"/>
  <c r="A140" i="8"/>
  <c r="A136" i="8"/>
  <c r="A132" i="8"/>
  <c r="A128" i="8"/>
  <c r="A124" i="8"/>
  <c r="A120" i="8"/>
  <c r="A116" i="8"/>
  <c r="A112" i="8"/>
  <c r="A108" i="8"/>
  <c r="A104" i="8"/>
  <c r="A100" i="8"/>
  <c r="A96" i="8"/>
  <c r="A92" i="8"/>
  <c r="A88" i="8"/>
  <c r="A84" i="8"/>
  <c r="A80" i="8"/>
  <c r="A76" i="8"/>
  <c r="A72" i="8"/>
  <c r="A68" i="8"/>
  <c r="A64" i="8"/>
  <c r="A60" i="8"/>
  <c r="A56" i="8"/>
  <c r="A52" i="8"/>
  <c r="A48" i="8"/>
  <c r="A44" i="8"/>
  <c r="A40" i="8"/>
  <c r="A36" i="8"/>
  <c r="A32" i="8"/>
  <c r="A28" i="8"/>
  <c r="A24" i="8"/>
  <c r="A20" i="8"/>
  <c r="A16" i="8"/>
  <c r="A12" i="8"/>
  <c r="A8" i="8"/>
  <c r="A4" i="8"/>
  <c r="A755" i="8"/>
  <c r="A747" i="8"/>
  <c r="A739" i="8"/>
  <c r="A731" i="8"/>
  <c r="A723" i="8"/>
  <c r="A715" i="8"/>
  <c r="A707" i="8"/>
  <c r="A699" i="8"/>
  <c r="A691" i="8"/>
  <c r="A683" i="8"/>
  <c r="A675" i="8"/>
  <c r="A667" i="8"/>
  <c r="A659" i="8"/>
  <c r="A651" i="8"/>
  <c r="A539" i="8"/>
  <c r="A531" i="8"/>
  <c r="A523" i="8"/>
  <c r="A515" i="8"/>
  <c r="A507" i="8"/>
  <c r="A499" i="8"/>
  <c r="A491" i="8"/>
  <c r="A483" i="8"/>
  <c r="A475" i="8"/>
  <c r="A467" i="8"/>
  <c r="A459" i="8"/>
  <c r="A451" i="8"/>
  <c r="A443" i="8"/>
  <c r="A435" i="8"/>
  <c r="A427" i="8"/>
  <c r="A419" i="8"/>
  <c r="A411" i="8"/>
  <c r="A403" i="8"/>
  <c r="A395" i="8"/>
  <c r="A387" i="8"/>
  <c r="A379" i="8"/>
  <c r="A371" i="8"/>
  <c r="A363" i="8"/>
  <c r="A355" i="8"/>
  <c r="A347" i="8"/>
  <c r="A339" i="8"/>
  <c r="A331" i="8"/>
  <c r="A323" i="8"/>
  <c r="A315" i="8"/>
  <c r="A307" i="8"/>
  <c r="A299" i="8"/>
  <c r="A291" i="8"/>
  <c r="A283" i="8"/>
  <c r="A275" i="8"/>
  <c r="A267" i="8"/>
  <c r="A259" i="8"/>
  <c r="A251" i="8"/>
  <c r="A243" i="8"/>
  <c r="A235" i="8"/>
  <c r="A227" i="8"/>
  <c r="A219" i="8"/>
  <c r="A211" i="8"/>
  <c r="A203" i="8"/>
  <c r="A195" i="8"/>
  <c r="A187" i="8"/>
  <c r="A179" i="8"/>
  <c r="A171" i="8"/>
  <c r="A163" i="8"/>
  <c r="A155" i="8"/>
  <c r="A147" i="8"/>
  <c r="A139" i="8"/>
  <c r="A131" i="8"/>
  <c r="A123" i="8"/>
  <c r="A115" i="8"/>
  <c r="A107" i="8"/>
  <c r="A99" i="8"/>
  <c r="A91" i="8"/>
  <c r="A83" i="8"/>
  <c r="A75" i="8"/>
  <c r="A67" i="8"/>
  <c r="A59" i="8"/>
  <c r="A51" i="8"/>
  <c r="A43" i="8"/>
  <c r="A35" i="8"/>
  <c r="A27" i="8"/>
  <c r="A19" i="8"/>
  <c r="A11" i="8"/>
  <c r="A3" i="8"/>
  <c r="A898" i="8"/>
  <c r="A890" i="8"/>
  <c r="A882" i="8"/>
  <c r="A874" i="8"/>
  <c r="A866" i="8"/>
  <c r="A858" i="8"/>
  <c r="A850" i="8"/>
  <c r="A842" i="8"/>
  <c r="A834" i="8"/>
  <c r="A826" i="8"/>
  <c r="A818" i="8"/>
  <c r="A810" i="8"/>
  <c r="A802" i="8"/>
  <c r="A794" i="8"/>
  <c r="A786" i="8"/>
  <c r="A778" i="8"/>
  <c r="A770" i="8"/>
  <c r="A762" i="8"/>
  <c r="A754" i="8"/>
  <c r="A746" i="8"/>
  <c r="A738" i="8"/>
  <c r="A730" i="8"/>
  <c r="A722" i="8"/>
  <c r="A714" i="8"/>
  <c r="A706" i="8"/>
  <c r="A698" i="8"/>
  <c r="A690" i="8"/>
  <c r="A682" i="8"/>
  <c r="A674" i="8"/>
  <c r="A666" i="8"/>
  <c r="A658" i="8"/>
  <c r="A650" i="8"/>
  <c r="G9" i="5"/>
  <c r="G2" i="5"/>
  <c r="G3" i="5"/>
  <c r="G8" i="5"/>
  <c r="G4" i="5"/>
  <c r="G7" i="5"/>
  <c r="G5" i="5"/>
  <c r="G6" i="5"/>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2" i="5"/>
  <c r="U4" i="6"/>
  <c r="S4" i="6"/>
  <c r="X4" i="6" s="1"/>
  <c r="R4" i="6"/>
  <c r="W4" i="6" s="1"/>
  <c r="Q4" i="6"/>
  <c r="V4" i="6" s="1"/>
  <c r="S580" i="6"/>
  <c r="S582" i="6"/>
  <c r="S583" i="6"/>
  <c r="S584" i="6"/>
  <c r="S585" i="6"/>
  <c r="S587" i="6"/>
  <c r="S588" i="6"/>
  <c r="S589" i="6"/>
  <c r="S590" i="6"/>
  <c r="S591" i="6"/>
  <c r="S592" i="6"/>
  <c r="S593" i="6"/>
  <c r="S594" i="6"/>
  <c r="S595" i="6"/>
  <c r="S596" i="6"/>
  <c r="S597" i="6"/>
  <c r="S598" i="6"/>
  <c r="S599" i="6"/>
  <c r="S600" i="6"/>
  <c r="R587" i="6"/>
  <c r="R588" i="6"/>
  <c r="R589" i="6"/>
  <c r="R590" i="6"/>
  <c r="R591" i="6"/>
  <c r="R592" i="6"/>
  <c r="R593" i="6"/>
  <c r="R594" i="6"/>
  <c r="R595" i="6"/>
  <c r="R596" i="6"/>
  <c r="R597" i="6"/>
  <c r="R598" i="6"/>
  <c r="R599" i="6"/>
  <c r="R600" i="6"/>
  <c r="Q580" i="6"/>
  <c r="Q586" i="6"/>
  <c r="Q587" i="6"/>
  <c r="Q588" i="6"/>
  <c r="Q589" i="6"/>
  <c r="Q590" i="6"/>
  <c r="Q591" i="6"/>
  <c r="Q592" i="6"/>
  <c r="Q593" i="6"/>
  <c r="Q594" i="6"/>
  <c r="Q595" i="6"/>
  <c r="Q596" i="6"/>
  <c r="Q597" i="6"/>
  <c r="Q598" i="6"/>
  <c r="Q599" i="6"/>
  <c r="Q600" i="6"/>
  <c r="P572" i="6"/>
  <c r="R572" i="6" s="1"/>
  <c r="P573" i="6"/>
  <c r="P574" i="6"/>
  <c r="Q574" i="6" s="1"/>
  <c r="P575" i="6"/>
  <c r="R575" i="6" s="1"/>
  <c r="P576" i="6"/>
  <c r="S576" i="6" s="1"/>
  <c r="P577" i="6"/>
  <c r="S577" i="6" s="1"/>
  <c r="P578" i="6"/>
  <c r="R578" i="6" s="1"/>
  <c r="P579" i="6"/>
  <c r="S579" i="6" s="1"/>
  <c r="P580" i="6"/>
  <c r="R580" i="6" s="1"/>
  <c r="P581" i="6"/>
  <c r="Q581" i="6" s="1"/>
  <c r="P582" i="6"/>
  <c r="Q582" i="6" s="1"/>
  <c r="P583" i="6"/>
  <c r="Q583" i="6" s="1"/>
  <c r="P584" i="6"/>
  <c r="Q584" i="6" s="1"/>
  <c r="P585" i="6"/>
  <c r="Q585" i="6" s="1"/>
  <c r="P586" i="6"/>
  <c r="S586" i="6" s="1"/>
  <c r="P587" i="6"/>
  <c r="P588" i="6"/>
  <c r="P589" i="6"/>
  <c r="P590" i="6"/>
  <c r="P591" i="6"/>
  <c r="P592" i="6"/>
  <c r="P593" i="6"/>
  <c r="P594" i="6"/>
  <c r="P595" i="6"/>
  <c r="P596" i="6"/>
  <c r="P597" i="6"/>
  <c r="P598" i="6"/>
  <c r="P599" i="6"/>
  <c r="P600" i="6"/>
  <c r="P571" i="6"/>
  <c r="S571" i="6" s="1"/>
  <c r="Q65" i="6"/>
  <c r="P6" i="6"/>
  <c r="P7" i="6"/>
  <c r="P8" i="6"/>
  <c r="P9" i="6"/>
  <c r="Q9" i="6" s="1"/>
  <c r="P10" i="6"/>
  <c r="Q10" i="6" s="1"/>
  <c r="P11" i="6"/>
  <c r="P12" i="6"/>
  <c r="P13" i="6"/>
  <c r="P14" i="6"/>
  <c r="P15" i="6"/>
  <c r="P16" i="6"/>
  <c r="P17" i="6"/>
  <c r="Q17" i="6" s="1"/>
  <c r="P18" i="6"/>
  <c r="Q18" i="6" s="1"/>
  <c r="P19" i="6"/>
  <c r="P20" i="6"/>
  <c r="Q20" i="6" s="1"/>
  <c r="P21" i="6"/>
  <c r="P22" i="6"/>
  <c r="P23" i="6"/>
  <c r="P24" i="6"/>
  <c r="P25" i="6"/>
  <c r="Q25" i="6" s="1"/>
  <c r="P26" i="6"/>
  <c r="Q26" i="6" s="1"/>
  <c r="P27" i="6"/>
  <c r="P28" i="6"/>
  <c r="P29" i="6"/>
  <c r="P30" i="6"/>
  <c r="P31" i="6"/>
  <c r="P32" i="6"/>
  <c r="P33" i="6"/>
  <c r="R33" i="6" s="1"/>
  <c r="P34" i="6"/>
  <c r="Q34" i="6" s="1"/>
  <c r="P35" i="6"/>
  <c r="P36" i="6"/>
  <c r="Q36" i="6" s="1"/>
  <c r="P37" i="6"/>
  <c r="P38" i="6"/>
  <c r="P39" i="6"/>
  <c r="P40" i="6"/>
  <c r="P41" i="6"/>
  <c r="P42" i="6"/>
  <c r="P43" i="6"/>
  <c r="R43" i="6" s="1"/>
  <c r="P44" i="6"/>
  <c r="P45" i="6"/>
  <c r="P46" i="6"/>
  <c r="P47" i="6"/>
  <c r="P48" i="6"/>
  <c r="P49" i="6"/>
  <c r="Q49" i="6" s="1"/>
  <c r="P50" i="6"/>
  <c r="P51" i="6"/>
  <c r="P52" i="6"/>
  <c r="P53" i="6"/>
  <c r="P54" i="6"/>
  <c r="P55" i="6"/>
  <c r="P56" i="6"/>
  <c r="P57" i="6"/>
  <c r="P58" i="6"/>
  <c r="P59" i="6"/>
  <c r="R59" i="6" s="1"/>
  <c r="P60" i="6"/>
  <c r="P61" i="6"/>
  <c r="P62" i="6"/>
  <c r="P63" i="6"/>
  <c r="P64" i="6"/>
  <c r="P65" i="6"/>
  <c r="P66" i="6"/>
  <c r="P67" i="6"/>
  <c r="P68" i="6"/>
  <c r="Q68" i="6" s="1"/>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R98" i="6" s="1"/>
  <c r="P99" i="6"/>
  <c r="P100" i="6"/>
  <c r="Q100" i="6" s="1"/>
  <c r="P101" i="6"/>
  <c r="P102" i="6"/>
  <c r="P103" i="6"/>
  <c r="P104" i="6"/>
  <c r="P105" i="6"/>
  <c r="P106" i="6"/>
  <c r="P107" i="6"/>
  <c r="P108" i="6"/>
  <c r="P109" i="6"/>
  <c r="P110" i="6"/>
  <c r="P111" i="6"/>
  <c r="Q111" i="6" s="1"/>
  <c r="P112" i="6"/>
  <c r="P113" i="6"/>
  <c r="R113" i="6" s="1"/>
  <c r="P114" i="6"/>
  <c r="P115" i="6"/>
  <c r="P116" i="6"/>
  <c r="P117" i="6"/>
  <c r="P118" i="6"/>
  <c r="P119" i="6"/>
  <c r="P120" i="6"/>
  <c r="P121" i="6"/>
  <c r="Q121" i="6" s="1"/>
  <c r="P122" i="6"/>
  <c r="P123" i="6"/>
  <c r="P124" i="6"/>
  <c r="Q124" i="6" s="1"/>
  <c r="P125" i="6"/>
  <c r="P126" i="6"/>
  <c r="P127" i="6"/>
  <c r="P128" i="6"/>
  <c r="P129" i="6"/>
  <c r="P130" i="6"/>
  <c r="P131" i="6"/>
  <c r="P132" i="6"/>
  <c r="P133" i="6"/>
  <c r="P134" i="6"/>
  <c r="P135" i="6"/>
  <c r="P136" i="6"/>
  <c r="P137" i="6"/>
  <c r="P138" i="6"/>
  <c r="P139" i="6"/>
  <c r="P140" i="6"/>
  <c r="P141" i="6"/>
  <c r="P142" i="6"/>
  <c r="Q142" i="6" s="1"/>
  <c r="P143" i="6"/>
  <c r="P144" i="6"/>
  <c r="P145" i="6"/>
  <c r="P146" i="6"/>
  <c r="P147" i="6"/>
  <c r="P148" i="6"/>
  <c r="P149" i="6"/>
  <c r="P150" i="6"/>
  <c r="Q150" i="6" s="1"/>
  <c r="P151" i="6"/>
  <c r="P152" i="6"/>
  <c r="P153" i="6"/>
  <c r="P154" i="6"/>
  <c r="P155" i="6"/>
  <c r="P156" i="6"/>
  <c r="P157" i="6"/>
  <c r="P158" i="6"/>
  <c r="Q158" i="6" s="1"/>
  <c r="P159" i="6"/>
  <c r="P160" i="6"/>
  <c r="P161" i="6"/>
  <c r="P162" i="6"/>
  <c r="P163" i="6"/>
  <c r="P164" i="6"/>
  <c r="P165" i="6"/>
  <c r="P166" i="6"/>
  <c r="Q166" i="6" s="1"/>
  <c r="P167" i="6"/>
  <c r="P168" i="6"/>
  <c r="P169" i="6"/>
  <c r="P170" i="6"/>
  <c r="P171" i="6"/>
  <c r="P172" i="6"/>
  <c r="P173" i="6"/>
  <c r="P174" i="6"/>
  <c r="Q174" i="6" s="1"/>
  <c r="P175" i="6"/>
  <c r="P176" i="6"/>
  <c r="P177" i="6"/>
  <c r="P178" i="6"/>
  <c r="P179" i="6"/>
  <c r="P180" i="6"/>
  <c r="Q180" i="6" s="1"/>
  <c r="P181" i="6"/>
  <c r="P182" i="6"/>
  <c r="Q182" i="6" s="1"/>
  <c r="P183" i="6"/>
  <c r="P184" i="6"/>
  <c r="P185" i="6"/>
  <c r="P186" i="6"/>
  <c r="P187" i="6"/>
  <c r="P188" i="6"/>
  <c r="P189" i="6"/>
  <c r="P190" i="6"/>
  <c r="Q190" i="6" s="1"/>
  <c r="P191" i="6"/>
  <c r="P192" i="6"/>
  <c r="P193" i="6"/>
  <c r="P194" i="6"/>
  <c r="R194" i="6" s="1"/>
  <c r="P195" i="6"/>
  <c r="P196" i="6"/>
  <c r="P197" i="6"/>
  <c r="P198" i="6"/>
  <c r="Q198" i="6" s="1"/>
  <c r="P199" i="6"/>
  <c r="P200" i="6"/>
  <c r="P201" i="6"/>
  <c r="P202" i="6"/>
  <c r="P203" i="6"/>
  <c r="P204" i="6"/>
  <c r="Q204" i="6" s="1"/>
  <c r="P205" i="6"/>
  <c r="P206" i="6"/>
  <c r="Q206" i="6" s="1"/>
  <c r="P207" i="6"/>
  <c r="P208" i="6"/>
  <c r="P209" i="6"/>
  <c r="P210" i="6"/>
  <c r="P211" i="6"/>
  <c r="P212" i="6"/>
  <c r="Q212" i="6" s="1"/>
  <c r="P213" i="6"/>
  <c r="P214" i="6"/>
  <c r="Q214" i="6" s="1"/>
  <c r="P215" i="6"/>
  <c r="P216" i="6"/>
  <c r="P217" i="6"/>
  <c r="P218" i="6"/>
  <c r="R218" i="6" s="1"/>
  <c r="P219" i="6"/>
  <c r="P220" i="6"/>
  <c r="P221" i="6"/>
  <c r="P222" i="6"/>
  <c r="Q222" i="6" s="1"/>
  <c r="P223" i="6"/>
  <c r="P224" i="6"/>
  <c r="P225" i="6"/>
  <c r="P226" i="6"/>
  <c r="R226" i="6" s="1"/>
  <c r="P227" i="6"/>
  <c r="P228" i="6"/>
  <c r="P229" i="6"/>
  <c r="P230" i="6"/>
  <c r="Q230" i="6" s="1"/>
  <c r="P231" i="6"/>
  <c r="P232" i="6"/>
  <c r="P233" i="6"/>
  <c r="P234" i="6"/>
  <c r="P235" i="6"/>
  <c r="P236" i="6"/>
  <c r="P237" i="6"/>
  <c r="P238" i="6"/>
  <c r="Q238" i="6" s="1"/>
  <c r="P239" i="6"/>
  <c r="P240" i="6"/>
  <c r="P241" i="6"/>
  <c r="P242" i="6"/>
  <c r="P243" i="6"/>
  <c r="P244" i="6"/>
  <c r="Q244" i="6" s="1"/>
  <c r="P245" i="6"/>
  <c r="P246" i="6"/>
  <c r="Q246" i="6" s="1"/>
  <c r="P247" i="6"/>
  <c r="P248" i="6"/>
  <c r="P249" i="6"/>
  <c r="P250" i="6"/>
  <c r="P251" i="6"/>
  <c r="P252" i="6"/>
  <c r="P253" i="6"/>
  <c r="P254" i="6"/>
  <c r="Q254" i="6" s="1"/>
  <c r="P255" i="6"/>
  <c r="P256" i="6"/>
  <c r="P257" i="6"/>
  <c r="P258" i="6"/>
  <c r="P259" i="6"/>
  <c r="P260" i="6"/>
  <c r="P261" i="6"/>
  <c r="P262" i="6"/>
  <c r="Q262" i="6" s="1"/>
  <c r="P263" i="6"/>
  <c r="P264" i="6"/>
  <c r="P265" i="6"/>
  <c r="P266" i="6"/>
  <c r="P267" i="6"/>
  <c r="P268" i="6"/>
  <c r="Q268" i="6" s="1"/>
  <c r="P269" i="6"/>
  <c r="P270" i="6"/>
  <c r="Q270" i="6" s="1"/>
  <c r="P271" i="6"/>
  <c r="P272" i="6"/>
  <c r="P273" i="6"/>
  <c r="P274" i="6"/>
  <c r="P275" i="6"/>
  <c r="P276" i="6"/>
  <c r="Q276" i="6" s="1"/>
  <c r="P277" i="6"/>
  <c r="P278" i="6"/>
  <c r="Q278" i="6" s="1"/>
  <c r="P279" i="6"/>
  <c r="P280" i="6"/>
  <c r="P281" i="6"/>
  <c r="P282" i="6"/>
  <c r="P283" i="6"/>
  <c r="P284" i="6"/>
  <c r="Q284" i="6" s="1"/>
  <c r="P285" i="6"/>
  <c r="P286" i="6"/>
  <c r="Q286" i="6" s="1"/>
  <c r="P287" i="6"/>
  <c r="P288" i="6"/>
  <c r="P289" i="6"/>
  <c r="P290" i="6"/>
  <c r="P291" i="6"/>
  <c r="P292" i="6"/>
  <c r="P293" i="6"/>
  <c r="P294" i="6"/>
  <c r="Q294" i="6" s="1"/>
  <c r="P295" i="6"/>
  <c r="P296" i="6"/>
  <c r="P297" i="6"/>
  <c r="P298" i="6"/>
  <c r="P299" i="6"/>
  <c r="P300" i="6"/>
  <c r="P301" i="6"/>
  <c r="P302" i="6"/>
  <c r="Q302" i="6" s="1"/>
  <c r="P303" i="6"/>
  <c r="P304" i="6"/>
  <c r="P305" i="6"/>
  <c r="P306" i="6"/>
  <c r="P307" i="6"/>
  <c r="P308" i="6"/>
  <c r="Q308" i="6" s="1"/>
  <c r="P309" i="6"/>
  <c r="P310" i="6"/>
  <c r="Q310" i="6" s="1"/>
  <c r="P311" i="6"/>
  <c r="P312" i="6"/>
  <c r="P313" i="6"/>
  <c r="P314" i="6"/>
  <c r="P315" i="6"/>
  <c r="Q315" i="6" s="1"/>
  <c r="P316" i="6"/>
  <c r="P317" i="6"/>
  <c r="P318" i="6"/>
  <c r="Q318" i="6" s="1"/>
  <c r="P319" i="6"/>
  <c r="P320" i="6"/>
  <c r="P321" i="6"/>
  <c r="P322" i="6"/>
  <c r="R322" i="6" s="1"/>
  <c r="P323" i="6"/>
  <c r="Q323" i="6" s="1"/>
  <c r="P324" i="6"/>
  <c r="Q324" i="6" s="1"/>
  <c r="P325" i="6"/>
  <c r="P326" i="6"/>
  <c r="Q326" i="6" s="1"/>
  <c r="P327" i="6"/>
  <c r="P328" i="6"/>
  <c r="P329" i="6"/>
  <c r="P330" i="6"/>
  <c r="P331" i="6"/>
  <c r="P332" i="6"/>
  <c r="P333" i="6"/>
  <c r="P334" i="6"/>
  <c r="Q334" i="6" s="1"/>
  <c r="P335" i="6"/>
  <c r="P336" i="6"/>
  <c r="P337" i="6"/>
  <c r="P338" i="6"/>
  <c r="P339" i="6"/>
  <c r="P340" i="6"/>
  <c r="P341" i="6"/>
  <c r="P342" i="6"/>
  <c r="Q342" i="6" s="1"/>
  <c r="P343" i="6"/>
  <c r="P344" i="6"/>
  <c r="P345" i="6"/>
  <c r="P346" i="6"/>
  <c r="R346" i="6" s="1"/>
  <c r="P347" i="6"/>
  <c r="P348" i="6"/>
  <c r="Q348" i="6" s="1"/>
  <c r="P349" i="6"/>
  <c r="P350" i="6"/>
  <c r="Q350" i="6" s="1"/>
  <c r="P351" i="6"/>
  <c r="P352" i="6"/>
  <c r="P353" i="6"/>
  <c r="P354" i="6"/>
  <c r="R354" i="6" s="1"/>
  <c r="P355" i="6"/>
  <c r="Q355" i="6" s="1"/>
  <c r="P356" i="6"/>
  <c r="Q356" i="6" s="1"/>
  <c r="P357" i="6"/>
  <c r="P358" i="6"/>
  <c r="P359" i="6"/>
  <c r="P360" i="6"/>
  <c r="P361" i="6"/>
  <c r="P362" i="6"/>
  <c r="P363" i="6"/>
  <c r="Q363" i="6" s="1"/>
  <c r="P364" i="6"/>
  <c r="Q364" i="6" s="1"/>
  <c r="P365" i="6"/>
  <c r="P366" i="6"/>
  <c r="Q366" i="6" s="1"/>
  <c r="P367" i="6"/>
  <c r="P368" i="6"/>
  <c r="P369" i="6"/>
  <c r="S369" i="6" s="1"/>
  <c r="P370" i="6"/>
  <c r="P371" i="6"/>
  <c r="Q371" i="6" s="1"/>
  <c r="P372" i="6"/>
  <c r="P373" i="6"/>
  <c r="P374" i="6"/>
  <c r="Q374" i="6" s="1"/>
  <c r="P375" i="6"/>
  <c r="P376" i="6"/>
  <c r="P377" i="6"/>
  <c r="P378" i="6"/>
  <c r="P379" i="6"/>
  <c r="Q379" i="6" s="1"/>
  <c r="P380" i="6"/>
  <c r="P381" i="6"/>
  <c r="P382" i="6"/>
  <c r="Q382" i="6" s="1"/>
  <c r="P383" i="6"/>
  <c r="P384" i="6"/>
  <c r="P385" i="6"/>
  <c r="P386" i="6"/>
  <c r="P387" i="6"/>
  <c r="Q387" i="6" s="1"/>
  <c r="P388" i="6"/>
  <c r="Q388" i="6" s="1"/>
  <c r="P389" i="6"/>
  <c r="P390" i="6"/>
  <c r="Q390" i="6" s="1"/>
  <c r="P391" i="6"/>
  <c r="P392" i="6"/>
  <c r="P393" i="6"/>
  <c r="P394" i="6"/>
  <c r="P395" i="6"/>
  <c r="P396" i="6"/>
  <c r="P397" i="6"/>
  <c r="P398" i="6"/>
  <c r="Q398" i="6" s="1"/>
  <c r="P399" i="6"/>
  <c r="P400" i="6"/>
  <c r="P401" i="6"/>
  <c r="P402" i="6"/>
  <c r="P403" i="6"/>
  <c r="P404" i="6"/>
  <c r="P405" i="6"/>
  <c r="P406" i="6"/>
  <c r="Q406" i="6" s="1"/>
  <c r="P407" i="6"/>
  <c r="P408" i="6"/>
  <c r="P409" i="6"/>
  <c r="P410" i="6"/>
  <c r="P411" i="6"/>
  <c r="P412" i="6"/>
  <c r="P413" i="6"/>
  <c r="P414" i="6"/>
  <c r="Q414" i="6" s="1"/>
  <c r="P415" i="6"/>
  <c r="P416" i="6"/>
  <c r="P417" i="6"/>
  <c r="P418" i="6"/>
  <c r="P419" i="6"/>
  <c r="Q419" i="6" s="1"/>
  <c r="P420" i="6"/>
  <c r="Q420" i="6" s="1"/>
  <c r="P421" i="6"/>
  <c r="P422" i="6"/>
  <c r="P423" i="6"/>
  <c r="P424" i="6"/>
  <c r="P425" i="6"/>
  <c r="P426" i="6"/>
  <c r="P427" i="6"/>
  <c r="P428" i="6"/>
  <c r="P429" i="6"/>
  <c r="P430" i="6"/>
  <c r="Q430" i="6" s="1"/>
  <c r="P431" i="6"/>
  <c r="P432" i="6"/>
  <c r="P433" i="6"/>
  <c r="S433" i="6" s="1"/>
  <c r="P434" i="6"/>
  <c r="P435" i="6"/>
  <c r="P436" i="6"/>
  <c r="P437" i="6"/>
  <c r="P438" i="6"/>
  <c r="Q438" i="6" s="1"/>
  <c r="P439" i="6"/>
  <c r="P440" i="6"/>
  <c r="P441" i="6"/>
  <c r="P442" i="6"/>
  <c r="P443" i="6"/>
  <c r="Q443" i="6" s="1"/>
  <c r="P444" i="6"/>
  <c r="P445" i="6"/>
  <c r="P446" i="6"/>
  <c r="Q446" i="6" s="1"/>
  <c r="P447" i="6"/>
  <c r="P448" i="6"/>
  <c r="P449" i="6"/>
  <c r="P450" i="6"/>
  <c r="R450" i="6" s="1"/>
  <c r="P451" i="6"/>
  <c r="P452" i="6"/>
  <c r="Q452" i="6" s="1"/>
  <c r="P453" i="6"/>
  <c r="P454" i="6"/>
  <c r="Q454" i="6" s="1"/>
  <c r="P455" i="6"/>
  <c r="P456" i="6"/>
  <c r="P457" i="6"/>
  <c r="P458" i="6"/>
  <c r="P459" i="6"/>
  <c r="P460" i="6"/>
  <c r="P461" i="6"/>
  <c r="P462" i="6"/>
  <c r="Q462" i="6" s="1"/>
  <c r="P463" i="6"/>
  <c r="P464" i="6"/>
  <c r="P465" i="6"/>
  <c r="P466" i="6"/>
  <c r="P467" i="6"/>
  <c r="P468" i="6"/>
  <c r="Q468" i="6" s="1"/>
  <c r="P469" i="6"/>
  <c r="P470" i="6"/>
  <c r="Q470" i="6" s="1"/>
  <c r="P471" i="6"/>
  <c r="P472" i="6"/>
  <c r="P473" i="6"/>
  <c r="P474" i="6"/>
  <c r="R474" i="6" s="1"/>
  <c r="P475" i="6"/>
  <c r="P476" i="6"/>
  <c r="Q476" i="6" s="1"/>
  <c r="P477" i="6"/>
  <c r="P478" i="6"/>
  <c r="Q478" i="6" s="1"/>
  <c r="P479" i="6"/>
  <c r="P480" i="6"/>
  <c r="P481" i="6"/>
  <c r="P482" i="6"/>
  <c r="R482" i="6" s="1"/>
  <c r="P483" i="6"/>
  <c r="Q483" i="6" s="1"/>
  <c r="P484" i="6"/>
  <c r="Q484" i="6" s="1"/>
  <c r="P485" i="6"/>
  <c r="P486" i="6"/>
  <c r="P487" i="6"/>
  <c r="P488" i="6"/>
  <c r="P489" i="6"/>
  <c r="P490" i="6"/>
  <c r="P491" i="6"/>
  <c r="P492" i="6"/>
  <c r="P493" i="6"/>
  <c r="P494" i="6"/>
  <c r="Q494" i="6" s="1"/>
  <c r="P495" i="6"/>
  <c r="P496" i="6"/>
  <c r="P497" i="6"/>
  <c r="P498" i="6"/>
  <c r="P499" i="6"/>
  <c r="P500" i="6"/>
  <c r="Q500" i="6" s="1"/>
  <c r="P501" i="6"/>
  <c r="P502" i="6"/>
  <c r="Q502" i="6" s="1"/>
  <c r="P503" i="6"/>
  <c r="P504" i="6"/>
  <c r="P505" i="6"/>
  <c r="P506" i="6"/>
  <c r="P507" i="6"/>
  <c r="Q507" i="6" s="1"/>
  <c r="P508" i="6"/>
  <c r="P509" i="6"/>
  <c r="P510" i="6"/>
  <c r="Q510" i="6" s="1"/>
  <c r="P511" i="6"/>
  <c r="P512" i="6"/>
  <c r="P513" i="6"/>
  <c r="P514" i="6"/>
  <c r="P515" i="6"/>
  <c r="Q515" i="6" s="1"/>
  <c r="P516" i="6"/>
  <c r="Q516" i="6" s="1"/>
  <c r="P517" i="6"/>
  <c r="P518" i="6"/>
  <c r="Q518" i="6" s="1"/>
  <c r="P519" i="6"/>
  <c r="P520" i="6"/>
  <c r="P521" i="6"/>
  <c r="P522" i="6"/>
  <c r="P523" i="6"/>
  <c r="Q523" i="6" s="1"/>
  <c r="P524" i="6"/>
  <c r="P525" i="6"/>
  <c r="P526" i="6"/>
  <c r="Q526" i="6" s="1"/>
  <c r="P527" i="6"/>
  <c r="P528" i="6"/>
  <c r="P529" i="6"/>
  <c r="P530" i="6"/>
  <c r="P531" i="6"/>
  <c r="P532" i="6"/>
  <c r="P533" i="6"/>
  <c r="P534" i="6"/>
  <c r="Q534" i="6" s="1"/>
  <c r="P535" i="6"/>
  <c r="R535" i="6" s="1"/>
  <c r="P536" i="6"/>
  <c r="P537" i="6"/>
  <c r="P538" i="6"/>
  <c r="P539" i="6"/>
  <c r="P540" i="6"/>
  <c r="Q540" i="6" s="1"/>
  <c r="P541" i="6"/>
  <c r="P542" i="6"/>
  <c r="Q542" i="6" s="1"/>
  <c r="P543" i="6"/>
  <c r="P544" i="6"/>
  <c r="P545" i="6"/>
  <c r="P546" i="6"/>
  <c r="P547" i="6"/>
  <c r="Q547" i="6" s="1"/>
  <c r="P548" i="6"/>
  <c r="Q548" i="6" s="1"/>
  <c r="P549" i="6"/>
  <c r="P550" i="6"/>
  <c r="P551" i="6"/>
  <c r="R551" i="6" s="1"/>
  <c r="P552" i="6"/>
  <c r="P553" i="6"/>
  <c r="P554" i="6"/>
  <c r="R554" i="6" s="1"/>
  <c r="P555" i="6"/>
  <c r="P556" i="6"/>
  <c r="Q556" i="6" s="1"/>
  <c r="P557" i="6"/>
  <c r="P558" i="6"/>
  <c r="Q558" i="6" s="1"/>
  <c r="P559" i="6"/>
  <c r="P560" i="6"/>
  <c r="P561" i="6"/>
  <c r="P562" i="6"/>
  <c r="P563" i="6"/>
  <c r="Q563" i="6" s="1"/>
  <c r="P564" i="6"/>
  <c r="Q564" i="6" s="1"/>
  <c r="P565" i="6"/>
  <c r="P566" i="6"/>
  <c r="Q566" i="6" s="1"/>
  <c r="P567" i="6"/>
  <c r="R567" i="6" s="1"/>
  <c r="P568" i="6"/>
  <c r="P569" i="6"/>
  <c r="P570" i="6"/>
  <c r="R570" i="6" s="1"/>
  <c r="P5" i="6"/>
  <c r="Q5" i="6" s="1"/>
  <c r="W211" i="8" l="1"/>
  <c r="W279" i="8"/>
  <c r="W384" i="8"/>
  <c r="V393" i="8"/>
  <c r="W157" i="8"/>
  <c r="V262" i="8"/>
  <c r="V562" i="8"/>
  <c r="W535" i="8"/>
  <c r="V174" i="8"/>
  <c r="V443" i="8"/>
  <c r="W155" i="8"/>
  <c r="W460" i="8"/>
  <c r="V124" i="8"/>
  <c r="W185" i="8"/>
  <c r="W374" i="8"/>
  <c r="W421" i="8"/>
  <c r="W409" i="8"/>
  <c r="V119" i="8"/>
  <c r="W297" i="8"/>
  <c r="V406" i="8"/>
  <c r="V346" i="8"/>
  <c r="W351" i="8"/>
  <c r="V343" i="8"/>
  <c r="V267" i="8"/>
  <c r="W557" i="8"/>
  <c r="W387" i="8"/>
  <c r="V156" i="8"/>
  <c r="W122" i="8"/>
  <c r="W397" i="8"/>
  <c r="W558" i="8"/>
  <c r="W175" i="8"/>
  <c r="W412" i="8"/>
  <c r="W314" i="8"/>
  <c r="V271" i="8"/>
  <c r="W107" i="8"/>
  <c r="W247" i="8"/>
  <c r="W209" i="8"/>
  <c r="W352" i="8"/>
  <c r="W128" i="8"/>
  <c r="V505" i="8"/>
  <c r="V55" i="8"/>
  <c r="W58" i="8"/>
  <c r="V30" i="8"/>
  <c r="W68" i="8"/>
  <c r="W501" i="8"/>
  <c r="V428" i="8"/>
  <c r="W47" i="8"/>
  <c r="V212" i="8"/>
  <c r="W113" i="8"/>
  <c r="W204" i="8"/>
  <c r="V429" i="8"/>
  <c r="V544" i="8"/>
  <c r="V213" i="8"/>
  <c r="V269" i="8"/>
  <c r="V57" i="8"/>
  <c r="V561" i="8"/>
  <c r="V241" i="8"/>
  <c r="W245" i="8"/>
  <c r="Q578" i="6"/>
  <c r="W17" i="8"/>
  <c r="W225" i="8"/>
  <c r="V76" i="8"/>
  <c r="W327" i="8"/>
  <c r="W554" i="8"/>
  <c r="V458" i="8"/>
  <c r="V131" i="8"/>
  <c r="V440" i="8"/>
  <c r="S575" i="6"/>
  <c r="V20" i="8"/>
  <c r="W408" i="8"/>
  <c r="W355" i="8"/>
  <c r="R582" i="6"/>
  <c r="W195" i="8"/>
  <c r="W373" i="8"/>
  <c r="V85" i="8"/>
  <c r="V202" i="8"/>
  <c r="V342" i="8"/>
  <c r="V170" i="8"/>
  <c r="W126" i="8"/>
  <c r="W244" i="8"/>
  <c r="W169" i="8"/>
  <c r="W477" i="8"/>
  <c r="W226" i="8"/>
  <c r="W286" i="8"/>
  <c r="W222" i="8"/>
  <c r="W495" i="8"/>
  <c r="W400" i="8"/>
  <c r="W258" i="8"/>
  <c r="V337" i="8"/>
  <c r="R581" i="6"/>
  <c r="W63" i="8"/>
  <c r="W569" i="8"/>
  <c r="W90" i="8"/>
  <c r="V233" i="8"/>
  <c r="W178" i="8"/>
  <c r="W325" i="8"/>
  <c r="V143" i="8"/>
  <c r="Q579" i="6"/>
  <c r="W317" i="8"/>
  <c r="W28" i="8"/>
  <c r="W217" i="8"/>
  <c r="V151" i="8"/>
  <c r="W510" i="8"/>
  <c r="W253" i="8"/>
  <c r="W232" i="8"/>
  <c r="W456" i="8"/>
  <c r="V165" i="8"/>
  <c r="W22" i="8"/>
  <c r="W326" i="8"/>
  <c r="W21" i="8"/>
  <c r="V249" i="8"/>
  <c r="R586" i="6"/>
  <c r="S581" i="6"/>
  <c r="W239" i="8"/>
  <c r="W353" i="8"/>
  <c r="W161" i="8"/>
  <c r="W516" i="8"/>
  <c r="W48" i="8"/>
  <c r="V540" i="8"/>
  <c r="W534" i="8"/>
  <c r="V193" i="8"/>
  <c r="V87" i="8"/>
  <c r="V221" i="8"/>
  <c r="W354" i="8"/>
  <c r="W338" i="8"/>
  <c r="V246" i="8"/>
  <c r="V492" i="8"/>
  <c r="V281" i="8"/>
  <c r="V277" i="8"/>
  <c r="W238" i="8"/>
  <c r="V127" i="8"/>
  <c r="V89" i="8"/>
  <c r="V121" i="8"/>
  <c r="V435" i="8"/>
  <c r="Q577" i="6"/>
  <c r="R585" i="6"/>
  <c r="L191" i="8"/>
  <c r="N191" i="8" s="1"/>
  <c r="O191" i="8" s="1"/>
  <c r="P191" i="8" s="1"/>
  <c r="U191" i="8" s="1"/>
  <c r="W405" i="8"/>
  <c r="V436" i="8"/>
  <c r="W411" i="8"/>
  <c r="V422" i="8"/>
  <c r="R584" i="6"/>
  <c r="S578" i="6"/>
  <c r="W36" i="8"/>
  <c r="W148" i="8"/>
  <c r="W260" i="8"/>
  <c r="W365" i="8"/>
  <c r="W64" i="8"/>
  <c r="W465" i="8"/>
  <c r="V495" i="8"/>
  <c r="W298" i="8"/>
  <c r="V118" i="8"/>
  <c r="W270" i="8"/>
  <c r="W479" i="8"/>
  <c r="V478" i="8"/>
  <c r="V361" i="8"/>
  <c r="W82" i="8"/>
  <c r="W423" i="8"/>
  <c r="V134" i="8"/>
  <c r="R583" i="6"/>
  <c r="W251" i="8"/>
  <c r="W472" i="8"/>
  <c r="W105" i="8"/>
  <c r="W77" i="8"/>
  <c r="W189" i="8"/>
  <c r="W313" i="8"/>
  <c r="W370" i="8"/>
  <c r="V450" i="8"/>
  <c r="V109" i="8"/>
  <c r="V114" i="8"/>
  <c r="V548" i="8"/>
  <c r="V391" i="8"/>
  <c r="V376" i="8"/>
  <c r="V394" i="8"/>
  <c r="W180" i="8"/>
  <c r="W120" i="8"/>
  <c r="W96" i="8"/>
  <c r="W12" i="8"/>
  <c r="W385" i="8"/>
  <c r="W453" i="8"/>
  <c r="W324" i="8"/>
  <c r="W571" i="8"/>
  <c r="V219" i="8"/>
  <c r="W62" i="8"/>
  <c r="V210" i="8"/>
  <c r="V50" i="8"/>
  <c r="W481" i="8"/>
  <c r="L655" i="8"/>
  <c r="N655" i="8" s="1"/>
  <c r="O655" i="8" s="1"/>
  <c r="P655" i="8" s="1"/>
  <c r="R579" i="6"/>
  <c r="W438" i="8"/>
  <c r="V53" i="8"/>
  <c r="V133" i="8"/>
  <c r="V551" i="8"/>
  <c r="V331" i="8"/>
  <c r="V282" i="8"/>
  <c r="W94" i="8"/>
  <c r="R576" i="6"/>
  <c r="W311" i="8"/>
  <c r="W288" i="8"/>
  <c r="W454" i="8"/>
  <c r="W401" i="8"/>
  <c r="W333" i="8"/>
  <c r="W506" i="8"/>
  <c r="W466" i="8"/>
  <c r="V146" i="8"/>
  <c r="W194" i="8"/>
  <c r="V137" i="8"/>
  <c r="V318" i="8"/>
  <c r="W95" i="8"/>
  <c r="W237" i="8"/>
  <c r="W467" i="8"/>
  <c r="V230" i="8"/>
  <c r="W198" i="8"/>
  <c r="V463" i="8"/>
  <c r="S574" i="6"/>
  <c r="L388" i="8"/>
  <c r="N388" i="8" s="1"/>
  <c r="O388" i="8" s="1"/>
  <c r="P388" i="8" s="1"/>
  <c r="U388" i="8" s="1"/>
  <c r="W65" i="8"/>
  <c r="W502" i="8"/>
  <c r="V13" i="8"/>
  <c r="V366" i="8"/>
  <c r="V503" i="8"/>
  <c r="V150" i="8"/>
  <c r="V533" i="8"/>
  <c r="V66" i="8"/>
  <c r="W66" i="8"/>
  <c r="Q576" i="6"/>
  <c r="W33" i="8"/>
  <c r="W334" i="8"/>
  <c r="W445" i="8"/>
  <c r="W517" i="8"/>
  <c r="W382" i="8"/>
  <c r="W469" i="8"/>
  <c r="V39" i="8"/>
  <c r="W214" i="8"/>
  <c r="V362" i="8"/>
  <c r="V182" i="8"/>
  <c r="W455" i="8"/>
  <c r="V310" i="8"/>
  <c r="W34" i="8"/>
  <c r="V2" i="8"/>
  <c r="W2" i="8"/>
  <c r="W18" i="8"/>
  <c r="V18" i="8"/>
  <c r="L512" i="8"/>
  <c r="N512" i="8" s="1"/>
  <c r="O512" i="8" s="1"/>
  <c r="P512" i="8" s="1"/>
  <c r="U512" i="8" s="1"/>
  <c r="V29" i="8"/>
  <c r="W378" i="8"/>
  <c r="Q575" i="6"/>
  <c r="R577" i="6"/>
  <c r="W81" i="8"/>
  <c r="W430" i="8"/>
  <c r="V49" i="8"/>
  <c r="W45" i="8"/>
  <c r="V426" i="8"/>
  <c r="W459" i="8"/>
  <c r="W487" i="8"/>
  <c r="W74" i="8"/>
  <c r="V330" i="8"/>
  <c r="L411" i="8"/>
  <c r="N411" i="8" s="1"/>
  <c r="O411" i="8" s="1"/>
  <c r="P411" i="8" s="1"/>
  <c r="U411" i="8" s="1"/>
  <c r="W369" i="8"/>
  <c r="W413" i="8"/>
  <c r="V61" i="8"/>
  <c r="W322" i="8"/>
  <c r="W545" i="8"/>
  <c r="W399" i="8"/>
  <c r="W442" i="8"/>
  <c r="W142" i="8"/>
  <c r="V142" i="8"/>
  <c r="W290" i="8"/>
  <c r="V290" i="8"/>
  <c r="V306" i="8"/>
  <c r="W398" i="8"/>
  <c r="W485" i="8"/>
  <c r="W377" i="8"/>
  <c r="W441" i="8"/>
  <c r="V70" i="8"/>
  <c r="W359" i="8"/>
  <c r="V278" i="8"/>
  <c r="V410" i="8"/>
  <c r="L378" i="8"/>
  <c r="N378" i="8" s="1"/>
  <c r="O378" i="8" s="1"/>
  <c r="P378" i="8" s="1"/>
  <c r="U378" i="8" s="1"/>
  <c r="W199" i="8"/>
  <c r="W439" i="8"/>
  <c r="W46" i="8"/>
  <c r="V46" i="8"/>
  <c r="L440" i="8"/>
  <c r="N440" i="8" s="1"/>
  <c r="O440" i="8" s="1"/>
  <c r="P440" i="8" s="1"/>
  <c r="U440" i="8" s="1"/>
  <c r="L934" i="8"/>
  <c r="N934" i="8" s="1"/>
  <c r="O934" i="8" s="1"/>
  <c r="P934" i="8" s="1"/>
  <c r="L547" i="8"/>
  <c r="N547" i="8" s="1"/>
  <c r="O547" i="8" s="1"/>
  <c r="P547" i="8" s="1"/>
  <c r="U547" i="8" s="1"/>
  <c r="L697" i="8"/>
  <c r="N697" i="8" s="1"/>
  <c r="O697" i="8" s="1"/>
  <c r="P697" i="8" s="1"/>
  <c r="L542" i="8"/>
  <c r="N542" i="8" s="1"/>
  <c r="O542" i="8" s="1"/>
  <c r="P542" i="8" s="1"/>
  <c r="U542" i="8" s="1"/>
  <c r="L667" i="8"/>
  <c r="N667" i="8" s="1"/>
  <c r="O667" i="8" s="1"/>
  <c r="P667" i="8" s="1"/>
  <c r="L276" i="8"/>
  <c r="N276" i="8" s="1"/>
  <c r="O276" i="8" s="1"/>
  <c r="P276" i="8" s="1"/>
  <c r="U276" i="8" s="1"/>
  <c r="L127" i="8"/>
  <c r="N127" i="8" s="1"/>
  <c r="O127" i="8" s="1"/>
  <c r="P127" i="8" s="1"/>
  <c r="U127" i="8" s="1"/>
  <c r="L604" i="8"/>
  <c r="N604" i="8" s="1"/>
  <c r="O604" i="8" s="1"/>
  <c r="P604" i="8" s="1"/>
  <c r="L911" i="8"/>
  <c r="N911" i="8" s="1"/>
  <c r="O911" i="8" s="1"/>
  <c r="P911" i="8" s="1"/>
  <c r="L626" i="8"/>
  <c r="N626" i="8" s="1"/>
  <c r="O626" i="8" s="1"/>
  <c r="P626" i="8" s="1"/>
  <c r="L494" i="8"/>
  <c r="N494" i="8" s="1"/>
  <c r="O494" i="8" s="1"/>
  <c r="P494" i="8" s="1"/>
  <c r="U494" i="8" s="1"/>
  <c r="L25" i="8"/>
  <c r="N25" i="8" s="1"/>
  <c r="O25" i="8" s="1"/>
  <c r="P25" i="8" s="1"/>
  <c r="U25" i="8" s="1"/>
  <c r="L819" i="8"/>
  <c r="N819" i="8" s="1"/>
  <c r="O819" i="8" s="1"/>
  <c r="P819" i="8" s="1"/>
  <c r="L162" i="8"/>
  <c r="N162" i="8" s="1"/>
  <c r="O162" i="8" s="1"/>
  <c r="P162" i="8" s="1"/>
  <c r="U162" i="8" s="1"/>
  <c r="L348" i="8"/>
  <c r="N348" i="8" s="1"/>
  <c r="O348" i="8" s="1"/>
  <c r="P348" i="8" s="1"/>
  <c r="U348" i="8" s="1"/>
  <c r="L380" i="8"/>
  <c r="N380" i="8" s="1"/>
  <c r="O380" i="8" s="1"/>
  <c r="P380" i="8" s="1"/>
  <c r="U380" i="8" s="1"/>
  <c r="L644" i="8"/>
  <c r="N644" i="8" s="1"/>
  <c r="O644" i="8" s="1"/>
  <c r="P644" i="8" s="1"/>
  <c r="L444" i="8"/>
  <c r="N444" i="8" s="1"/>
  <c r="O444" i="8" s="1"/>
  <c r="P444" i="8" s="1"/>
  <c r="U444" i="8" s="1"/>
  <c r="L508" i="8"/>
  <c r="N508" i="8" s="1"/>
  <c r="O508" i="8" s="1"/>
  <c r="P508" i="8" s="1"/>
  <c r="U508" i="8" s="1"/>
  <c r="L101" i="8"/>
  <c r="N101" i="8" s="1"/>
  <c r="O101" i="8" s="1"/>
  <c r="P101" i="8" s="1"/>
  <c r="U101" i="8" s="1"/>
  <c r="L546" i="8"/>
  <c r="N546" i="8" s="1"/>
  <c r="O546" i="8" s="1"/>
  <c r="P546" i="8" s="1"/>
  <c r="U546" i="8" s="1"/>
  <c r="L789" i="8"/>
  <c r="N789" i="8" s="1"/>
  <c r="O789" i="8" s="1"/>
  <c r="P789" i="8" s="1"/>
  <c r="L460" i="8"/>
  <c r="N460" i="8" s="1"/>
  <c r="O460" i="8" s="1"/>
  <c r="P460" i="8" s="1"/>
  <c r="U460" i="8" s="1"/>
  <c r="L455" i="8"/>
  <c r="N455" i="8" s="1"/>
  <c r="O455" i="8" s="1"/>
  <c r="P455" i="8" s="1"/>
  <c r="U455" i="8" s="1"/>
  <c r="L499" i="8"/>
  <c r="N499" i="8" s="1"/>
  <c r="O499" i="8" s="1"/>
  <c r="P499" i="8" s="1"/>
  <c r="U499" i="8" s="1"/>
  <c r="L500" i="8"/>
  <c r="N500" i="8" s="1"/>
  <c r="O500" i="8" s="1"/>
  <c r="P500" i="8" s="1"/>
  <c r="U500" i="8" s="1"/>
  <c r="L839" i="8"/>
  <c r="N839" i="8" s="1"/>
  <c r="O839" i="8" s="1"/>
  <c r="P839" i="8" s="1"/>
  <c r="L326" i="8"/>
  <c r="N326" i="8" s="1"/>
  <c r="O326" i="8" s="1"/>
  <c r="P326" i="8" s="1"/>
  <c r="U326" i="8" s="1"/>
  <c r="L927" i="8"/>
  <c r="N927" i="8" s="1"/>
  <c r="O927" i="8" s="1"/>
  <c r="P927" i="8" s="1"/>
  <c r="L470" i="8"/>
  <c r="N470" i="8" s="1"/>
  <c r="O470" i="8" s="1"/>
  <c r="P470" i="8" s="1"/>
  <c r="U470" i="8" s="1"/>
  <c r="L624" i="8"/>
  <c r="N624" i="8" s="1"/>
  <c r="O624" i="8" s="1"/>
  <c r="P624" i="8" s="1"/>
  <c r="L532" i="8"/>
  <c r="N532" i="8" s="1"/>
  <c r="O532" i="8" s="1"/>
  <c r="P532" i="8" s="1"/>
  <c r="U532" i="8" s="1"/>
  <c r="L493" i="8"/>
  <c r="N493" i="8" s="1"/>
  <c r="O493" i="8" s="1"/>
  <c r="P493" i="8" s="1"/>
  <c r="U493" i="8" s="1"/>
  <c r="L629" i="8"/>
  <c r="N629" i="8" s="1"/>
  <c r="O629" i="8" s="1"/>
  <c r="P629" i="8" s="1"/>
  <c r="L48" i="8"/>
  <c r="N48" i="8" s="1"/>
  <c r="O48" i="8" s="1"/>
  <c r="P48" i="8" s="1"/>
  <c r="U48" i="8" s="1"/>
  <c r="L165" i="8"/>
  <c r="N165" i="8" s="1"/>
  <c r="O165" i="8" s="1"/>
  <c r="P165" i="8" s="1"/>
  <c r="U165" i="8" s="1"/>
  <c r="L409" i="8"/>
  <c r="N409" i="8" s="1"/>
  <c r="O409" i="8" s="1"/>
  <c r="P409" i="8" s="1"/>
  <c r="U409" i="8" s="1"/>
  <c r="L271" i="8"/>
  <c r="N271" i="8" s="1"/>
  <c r="O271" i="8" s="1"/>
  <c r="P271" i="8" s="1"/>
  <c r="U271" i="8" s="1"/>
  <c r="L57" i="8"/>
  <c r="N57" i="8" s="1"/>
  <c r="O57" i="8" s="1"/>
  <c r="P57" i="8" s="1"/>
  <c r="U57" i="8" s="1"/>
  <c r="L430" i="8"/>
  <c r="N430" i="8" s="1"/>
  <c r="O430" i="8" s="1"/>
  <c r="P430" i="8" s="1"/>
  <c r="U430" i="8" s="1"/>
  <c r="L994" i="8"/>
  <c r="N994" i="8" s="1"/>
  <c r="O994" i="8" s="1"/>
  <c r="P994" i="8" s="1"/>
  <c r="L145" i="8"/>
  <c r="N145" i="8" s="1"/>
  <c r="O145" i="8" s="1"/>
  <c r="P145" i="8" s="1"/>
  <c r="U145" i="8" s="1"/>
  <c r="L113" i="8"/>
  <c r="N113" i="8" s="1"/>
  <c r="O113" i="8" s="1"/>
  <c r="P113" i="8" s="1"/>
  <c r="U113" i="8" s="1"/>
  <c r="L193" i="8"/>
  <c r="N193" i="8" s="1"/>
  <c r="O193" i="8" s="1"/>
  <c r="P193" i="8" s="1"/>
  <c r="U193" i="8" s="1"/>
  <c r="L17" i="8"/>
  <c r="N17" i="8" s="1"/>
  <c r="O17" i="8" s="1"/>
  <c r="P17" i="8" s="1"/>
  <c r="U17" i="8" s="1"/>
  <c r="L763" i="8"/>
  <c r="N763" i="8" s="1"/>
  <c r="O763" i="8" s="1"/>
  <c r="P763" i="8" s="1"/>
  <c r="L214" i="8"/>
  <c r="N214" i="8" s="1"/>
  <c r="O214" i="8" s="1"/>
  <c r="P214" i="8" s="1"/>
  <c r="U214" i="8" s="1"/>
  <c r="L368" i="8"/>
  <c r="N368" i="8" s="1"/>
  <c r="O368" i="8" s="1"/>
  <c r="P368" i="8" s="1"/>
  <c r="U368" i="8" s="1"/>
  <c r="L235" i="8"/>
  <c r="N235" i="8" s="1"/>
  <c r="O235" i="8" s="1"/>
  <c r="P235" i="8" s="1"/>
  <c r="U235" i="8" s="1"/>
  <c r="L373" i="8"/>
  <c r="N373" i="8" s="1"/>
  <c r="O373" i="8" s="1"/>
  <c r="P373" i="8" s="1"/>
  <c r="U373" i="8" s="1"/>
  <c r="L63" i="8"/>
  <c r="N63" i="8" s="1"/>
  <c r="O63" i="8" s="1"/>
  <c r="P63" i="8" s="1"/>
  <c r="U63" i="8" s="1"/>
  <c r="L204" i="8"/>
  <c r="N204" i="8" s="1"/>
  <c r="O204" i="8" s="1"/>
  <c r="P204" i="8" s="1"/>
  <c r="U204" i="8" s="1"/>
  <c r="L106" i="8"/>
  <c r="N106" i="8" s="1"/>
  <c r="O106" i="8" s="1"/>
  <c r="P106" i="8" s="1"/>
  <c r="U106" i="8" s="1"/>
  <c r="L202" i="8"/>
  <c r="N202" i="8" s="1"/>
  <c r="O202" i="8" s="1"/>
  <c r="P202" i="8" s="1"/>
  <c r="U202" i="8" s="1"/>
  <c r="L932" i="8"/>
  <c r="N932" i="8" s="1"/>
  <c r="O932" i="8" s="1"/>
  <c r="P932" i="8" s="1"/>
  <c r="L926" i="8"/>
  <c r="N926" i="8" s="1"/>
  <c r="O926" i="8" s="1"/>
  <c r="P926" i="8" s="1"/>
  <c r="L358" i="8"/>
  <c r="N358" i="8" s="1"/>
  <c r="O358" i="8" s="1"/>
  <c r="P358" i="8" s="1"/>
  <c r="U358" i="8" s="1"/>
  <c r="L714" i="8"/>
  <c r="N714" i="8" s="1"/>
  <c r="O714" i="8" s="1"/>
  <c r="P714" i="8" s="1"/>
  <c r="L550" i="8"/>
  <c r="N550" i="8" s="1"/>
  <c r="O550" i="8" s="1"/>
  <c r="P550" i="8" s="1"/>
  <c r="U550" i="8" s="1"/>
  <c r="L609" i="8"/>
  <c r="N609" i="8" s="1"/>
  <c r="O609" i="8" s="1"/>
  <c r="P609" i="8" s="1"/>
  <c r="L887" i="8"/>
  <c r="N887" i="8" s="1"/>
  <c r="O887" i="8" s="1"/>
  <c r="P887" i="8" s="1"/>
  <c r="L51" i="8"/>
  <c r="N51" i="8" s="1"/>
  <c r="O51" i="8" s="1"/>
  <c r="P51" i="8" s="1"/>
  <c r="U51" i="8" s="1"/>
  <c r="L291" i="8"/>
  <c r="N291" i="8" s="1"/>
  <c r="O291" i="8" s="1"/>
  <c r="P291" i="8" s="1"/>
  <c r="U291" i="8" s="1"/>
  <c r="L666" i="8"/>
  <c r="N666" i="8" s="1"/>
  <c r="O666" i="8" s="1"/>
  <c r="P666" i="8" s="1"/>
  <c r="L19" i="8"/>
  <c r="N19" i="8" s="1"/>
  <c r="O19" i="8" s="1"/>
  <c r="P19" i="8" s="1"/>
  <c r="U19" i="8" s="1"/>
  <c r="L147" i="8"/>
  <c r="N147" i="8" s="1"/>
  <c r="O147" i="8" s="1"/>
  <c r="P147" i="8" s="1"/>
  <c r="U147" i="8" s="1"/>
  <c r="L403" i="8"/>
  <c r="N403" i="8" s="1"/>
  <c r="O403" i="8" s="1"/>
  <c r="P403" i="8" s="1"/>
  <c r="U403" i="8" s="1"/>
  <c r="L467" i="8"/>
  <c r="N467" i="8" s="1"/>
  <c r="O467" i="8" s="1"/>
  <c r="P467" i="8" s="1"/>
  <c r="U467" i="8" s="1"/>
  <c r="L36" i="8"/>
  <c r="N36" i="8" s="1"/>
  <c r="O36" i="8" s="1"/>
  <c r="P36" i="8" s="1"/>
  <c r="U36" i="8" s="1"/>
  <c r="L68" i="8"/>
  <c r="N68" i="8" s="1"/>
  <c r="O68" i="8" s="1"/>
  <c r="P68" i="8" s="1"/>
  <c r="U68" i="8" s="1"/>
  <c r="L100" i="8"/>
  <c r="N100" i="8" s="1"/>
  <c r="O100" i="8" s="1"/>
  <c r="P100" i="8" s="1"/>
  <c r="U100" i="8" s="1"/>
  <c r="L132" i="8"/>
  <c r="N132" i="8" s="1"/>
  <c r="O132" i="8" s="1"/>
  <c r="P132" i="8" s="1"/>
  <c r="U132" i="8" s="1"/>
  <c r="L164" i="8"/>
  <c r="N164" i="8" s="1"/>
  <c r="O164" i="8" s="1"/>
  <c r="P164" i="8" s="1"/>
  <c r="U164" i="8" s="1"/>
  <c r="L196" i="8"/>
  <c r="N196" i="8" s="1"/>
  <c r="O196" i="8" s="1"/>
  <c r="P196" i="8" s="1"/>
  <c r="U196" i="8" s="1"/>
  <c r="L228" i="8"/>
  <c r="N228" i="8" s="1"/>
  <c r="O228" i="8" s="1"/>
  <c r="P228" i="8" s="1"/>
  <c r="U228" i="8" s="1"/>
  <c r="L260" i="8"/>
  <c r="N260" i="8" s="1"/>
  <c r="O260" i="8" s="1"/>
  <c r="P260" i="8" s="1"/>
  <c r="U260" i="8" s="1"/>
  <c r="L292" i="8"/>
  <c r="N292" i="8" s="1"/>
  <c r="O292" i="8" s="1"/>
  <c r="P292" i="8" s="1"/>
  <c r="U292" i="8" s="1"/>
  <c r="L324" i="8"/>
  <c r="N324" i="8" s="1"/>
  <c r="O324" i="8" s="1"/>
  <c r="P324" i="8" s="1"/>
  <c r="U324" i="8" s="1"/>
  <c r="L356" i="8"/>
  <c r="N356" i="8" s="1"/>
  <c r="O356" i="8" s="1"/>
  <c r="P356" i="8" s="1"/>
  <c r="U356" i="8" s="1"/>
  <c r="L616" i="8"/>
  <c r="N616" i="8" s="1"/>
  <c r="O616" i="8" s="1"/>
  <c r="P616" i="8" s="1"/>
  <c r="L663" i="8"/>
  <c r="N663" i="8" s="1"/>
  <c r="O663" i="8" s="1"/>
  <c r="P663" i="8" s="1"/>
  <c r="L743" i="8"/>
  <c r="N743" i="8" s="1"/>
  <c r="O743" i="8" s="1"/>
  <c r="P743" i="8" s="1"/>
  <c r="L795" i="8"/>
  <c r="N795" i="8" s="1"/>
  <c r="O795" i="8" s="1"/>
  <c r="P795" i="8" s="1"/>
  <c r="L835" i="8"/>
  <c r="N835" i="8" s="1"/>
  <c r="O835" i="8" s="1"/>
  <c r="P835" i="8" s="1"/>
  <c r="L879" i="8"/>
  <c r="N879" i="8" s="1"/>
  <c r="O879" i="8" s="1"/>
  <c r="P879" i="8" s="1"/>
  <c r="L935" i="8"/>
  <c r="N935" i="8" s="1"/>
  <c r="O935" i="8" s="1"/>
  <c r="P935" i="8" s="1"/>
  <c r="L999" i="8"/>
  <c r="N999" i="8" s="1"/>
  <c r="O999" i="8" s="1"/>
  <c r="P999" i="8" s="1"/>
  <c r="L420" i="8"/>
  <c r="N420" i="8" s="1"/>
  <c r="O420" i="8" s="1"/>
  <c r="P420" i="8" s="1"/>
  <c r="U420" i="8" s="1"/>
  <c r="L452" i="8"/>
  <c r="N452" i="8" s="1"/>
  <c r="O452" i="8" s="1"/>
  <c r="P452" i="8" s="1"/>
  <c r="U452" i="8" s="1"/>
  <c r="L484" i="8"/>
  <c r="N484" i="8" s="1"/>
  <c r="O484" i="8" s="1"/>
  <c r="P484" i="8" s="1"/>
  <c r="U484" i="8" s="1"/>
  <c r="L516" i="8"/>
  <c r="N516" i="8" s="1"/>
  <c r="O516" i="8" s="1"/>
  <c r="P516" i="8" s="1"/>
  <c r="U516" i="8" s="1"/>
  <c r="L548" i="8"/>
  <c r="N548" i="8" s="1"/>
  <c r="O548" i="8" s="1"/>
  <c r="P548" i="8" s="1"/>
  <c r="U548" i="8" s="1"/>
  <c r="L596" i="8"/>
  <c r="N596" i="8" s="1"/>
  <c r="O596" i="8" s="1"/>
  <c r="P596" i="8" s="1"/>
  <c r="L510" i="8"/>
  <c r="N510" i="8" s="1"/>
  <c r="O510" i="8" s="1"/>
  <c r="P510" i="8" s="1"/>
  <c r="U510" i="8" s="1"/>
  <c r="L594" i="8"/>
  <c r="N594" i="8" s="1"/>
  <c r="O594" i="8" s="1"/>
  <c r="P594" i="8" s="1"/>
  <c r="L646" i="8"/>
  <c r="N646" i="8" s="1"/>
  <c r="O646" i="8" s="1"/>
  <c r="P646" i="8" s="1"/>
  <c r="L924" i="8"/>
  <c r="N924" i="8" s="1"/>
  <c r="O924" i="8" s="1"/>
  <c r="P924" i="8" s="1"/>
  <c r="L37" i="8"/>
  <c r="N37" i="8" s="1"/>
  <c r="O37" i="8" s="1"/>
  <c r="P37" i="8" s="1"/>
  <c r="U37" i="8" s="1"/>
  <c r="L498" i="8"/>
  <c r="N498" i="8" s="1"/>
  <c r="O498" i="8" s="1"/>
  <c r="P498" i="8" s="1"/>
  <c r="U498" i="8" s="1"/>
  <c r="L393" i="8"/>
  <c r="N393" i="8" s="1"/>
  <c r="O393" i="8" s="1"/>
  <c r="P393" i="8" s="1"/>
  <c r="U393" i="8" s="1"/>
  <c r="L801" i="8"/>
  <c r="N801" i="8" s="1"/>
  <c r="O801" i="8" s="1"/>
  <c r="P801" i="8" s="1"/>
  <c r="L140" i="8"/>
  <c r="N140" i="8" s="1"/>
  <c r="O140" i="8" s="1"/>
  <c r="P140" i="8" s="1"/>
  <c r="U140" i="8" s="1"/>
  <c r="L794" i="8"/>
  <c r="N794" i="8" s="1"/>
  <c r="O794" i="8" s="1"/>
  <c r="P794" i="8" s="1"/>
  <c r="L211" i="8"/>
  <c r="N211" i="8" s="1"/>
  <c r="O211" i="8" s="1"/>
  <c r="P211" i="8" s="1"/>
  <c r="U211" i="8" s="1"/>
  <c r="L434" i="8"/>
  <c r="N434" i="8" s="1"/>
  <c r="O434" i="8" s="1"/>
  <c r="P434" i="8" s="1"/>
  <c r="U434" i="8" s="1"/>
  <c r="L713" i="8"/>
  <c r="N713" i="8" s="1"/>
  <c r="O713" i="8" s="1"/>
  <c r="P713" i="8" s="1"/>
  <c r="L657" i="8"/>
  <c r="N657" i="8" s="1"/>
  <c r="O657" i="8" s="1"/>
  <c r="P657" i="8" s="1"/>
  <c r="L832" i="8"/>
  <c r="N832" i="8" s="1"/>
  <c r="O832" i="8" s="1"/>
  <c r="P832" i="8" s="1"/>
  <c r="L733" i="8"/>
  <c r="N733" i="8" s="1"/>
  <c r="O733" i="8" s="1"/>
  <c r="P733" i="8" s="1"/>
  <c r="L134" i="8"/>
  <c r="N134" i="8" s="1"/>
  <c r="O134" i="8" s="1"/>
  <c r="P134" i="8" s="1"/>
  <c r="U134" i="8" s="1"/>
  <c r="L27" i="8"/>
  <c r="N27" i="8" s="1"/>
  <c r="O27" i="8" s="1"/>
  <c r="P27" i="8" s="1"/>
  <c r="U27" i="8" s="1"/>
  <c r="L347" i="8"/>
  <c r="N347" i="8" s="1"/>
  <c r="O347" i="8" s="1"/>
  <c r="P347" i="8" s="1"/>
  <c r="U347" i="8" s="1"/>
  <c r="L475" i="8"/>
  <c r="N475" i="8" s="1"/>
  <c r="O475" i="8" s="1"/>
  <c r="P475" i="8" s="1"/>
  <c r="U475" i="8" s="1"/>
  <c r="L8" i="8"/>
  <c r="N8" i="8" s="1"/>
  <c r="O8" i="8" s="1"/>
  <c r="P8" i="8" s="1"/>
  <c r="U8" i="8" s="1"/>
  <c r="L72" i="8"/>
  <c r="N72" i="8" s="1"/>
  <c r="O72" i="8" s="1"/>
  <c r="P72" i="8" s="1"/>
  <c r="U72" i="8" s="1"/>
  <c r="L136" i="8"/>
  <c r="N136" i="8" s="1"/>
  <c r="O136" i="8" s="1"/>
  <c r="P136" i="8" s="1"/>
  <c r="U136" i="8" s="1"/>
  <c r="L200" i="8"/>
  <c r="N200" i="8" s="1"/>
  <c r="O200" i="8" s="1"/>
  <c r="P200" i="8" s="1"/>
  <c r="U200" i="8" s="1"/>
  <c r="L264" i="8"/>
  <c r="N264" i="8" s="1"/>
  <c r="O264" i="8" s="1"/>
  <c r="P264" i="8" s="1"/>
  <c r="U264" i="8" s="1"/>
  <c r="L328" i="8"/>
  <c r="N328" i="8" s="1"/>
  <c r="O328" i="8" s="1"/>
  <c r="P328" i="8" s="1"/>
  <c r="U328" i="8" s="1"/>
  <c r="L360" i="8"/>
  <c r="N360" i="8" s="1"/>
  <c r="O360" i="8" s="1"/>
  <c r="P360" i="8" s="1"/>
  <c r="U360" i="8" s="1"/>
  <c r="L560" i="8"/>
  <c r="N560" i="8" s="1"/>
  <c r="O560" i="8" s="1"/>
  <c r="P560" i="8" s="1"/>
  <c r="U560" i="8" s="1"/>
  <c r="L671" i="8"/>
  <c r="N671" i="8" s="1"/>
  <c r="O671" i="8" s="1"/>
  <c r="P671" i="8" s="1"/>
  <c r="L803" i="8"/>
  <c r="N803" i="8" s="1"/>
  <c r="O803" i="8" s="1"/>
  <c r="P803" i="8" s="1"/>
  <c r="L843" i="8"/>
  <c r="N843" i="8" s="1"/>
  <c r="O843" i="8" s="1"/>
  <c r="P843" i="8" s="1"/>
  <c r="L424" i="8"/>
  <c r="N424" i="8" s="1"/>
  <c r="O424" i="8" s="1"/>
  <c r="P424" i="8" s="1"/>
  <c r="U424" i="8" s="1"/>
  <c r="L456" i="8"/>
  <c r="N456" i="8" s="1"/>
  <c r="O456" i="8" s="1"/>
  <c r="P456" i="8" s="1"/>
  <c r="U456" i="8" s="1"/>
  <c r="L488" i="8"/>
  <c r="N488" i="8" s="1"/>
  <c r="O488" i="8" s="1"/>
  <c r="P488" i="8" s="1"/>
  <c r="U488" i="8" s="1"/>
  <c r="L520" i="8"/>
  <c r="N520" i="8" s="1"/>
  <c r="O520" i="8" s="1"/>
  <c r="P520" i="8" s="1"/>
  <c r="U520" i="8" s="1"/>
  <c r="L600" i="8"/>
  <c r="N600" i="8" s="1"/>
  <c r="O600" i="8" s="1"/>
  <c r="P600" i="8" s="1"/>
  <c r="L538" i="8"/>
  <c r="N538" i="8" s="1"/>
  <c r="O538" i="8" s="1"/>
  <c r="P538" i="8" s="1"/>
  <c r="U538" i="8" s="1"/>
  <c r="L602" i="8"/>
  <c r="N602" i="8" s="1"/>
  <c r="O602" i="8" s="1"/>
  <c r="P602" i="8" s="1"/>
  <c r="L445" i="8"/>
  <c r="N445" i="8" s="1"/>
  <c r="O445" i="8" s="1"/>
  <c r="P445" i="8" s="1"/>
  <c r="U445" i="8" s="1"/>
  <c r="L319" i="8"/>
  <c r="N319" i="8" s="1"/>
  <c r="O319" i="8" s="1"/>
  <c r="P319" i="8" s="1"/>
  <c r="U319" i="8" s="1"/>
  <c r="L599" i="8"/>
  <c r="N599" i="8" s="1"/>
  <c r="O599" i="8" s="1"/>
  <c r="P599" i="8" s="1"/>
  <c r="L286" i="8"/>
  <c r="N286" i="8" s="1"/>
  <c r="O286" i="8" s="1"/>
  <c r="P286" i="8" s="1"/>
  <c r="U286" i="8" s="1"/>
  <c r="L11" i="8"/>
  <c r="N11" i="8" s="1"/>
  <c r="O11" i="8" s="1"/>
  <c r="P11" i="8" s="1"/>
  <c r="U11" i="8" s="1"/>
  <c r="L298" i="8"/>
  <c r="N298" i="8" s="1"/>
  <c r="O298" i="8" s="1"/>
  <c r="P298" i="8" s="1"/>
  <c r="U298" i="8" s="1"/>
  <c r="L730" i="8"/>
  <c r="N730" i="8" s="1"/>
  <c r="O730" i="8" s="1"/>
  <c r="P730" i="8" s="1"/>
  <c r="L83" i="8"/>
  <c r="N83" i="8" s="1"/>
  <c r="O83" i="8" s="1"/>
  <c r="P83" i="8" s="1"/>
  <c r="U83" i="8" s="1"/>
  <c r="L339" i="8"/>
  <c r="N339" i="8" s="1"/>
  <c r="O339" i="8" s="1"/>
  <c r="P339" i="8" s="1"/>
  <c r="U339" i="8" s="1"/>
  <c r="L699" i="8"/>
  <c r="N699" i="8" s="1"/>
  <c r="O699" i="8" s="1"/>
  <c r="P699" i="8" s="1"/>
  <c r="L921" i="8"/>
  <c r="N921" i="8" s="1"/>
  <c r="O921" i="8" s="1"/>
  <c r="P921" i="8" s="1"/>
  <c r="L974" i="8"/>
  <c r="N974" i="8" s="1"/>
  <c r="O974" i="8" s="1"/>
  <c r="P974" i="8" s="1"/>
  <c r="L814" i="8"/>
  <c r="N814" i="8" s="1"/>
  <c r="O814" i="8" s="1"/>
  <c r="P814" i="8" s="1"/>
  <c r="L240" i="8"/>
  <c r="N240" i="8" s="1"/>
  <c r="O240" i="8" s="1"/>
  <c r="P240" i="8" s="1"/>
  <c r="U240" i="8" s="1"/>
  <c r="L381" i="8"/>
  <c r="N381" i="8" s="1"/>
  <c r="O381" i="8" s="1"/>
  <c r="P381" i="8" s="1"/>
  <c r="U381" i="8" s="1"/>
  <c r="L155" i="8"/>
  <c r="N155" i="8" s="1"/>
  <c r="O155" i="8" s="1"/>
  <c r="P155" i="8" s="1"/>
  <c r="U155" i="8" s="1"/>
  <c r="L283" i="8"/>
  <c r="N283" i="8" s="1"/>
  <c r="O283" i="8" s="1"/>
  <c r="P283" i="8" s="1"/>
  <c r="U283" i="8" s="1"/>
  <c r="L707" i="8"/>
  <c r="N707" i="8" s="1"/>
  <c r="O707" i="8" s="1"/>
  <c r="P707" i="8" s="1"/>
  <c r="L82" i="8"/>
  <c r="N82" i="8" s="1"/>
  <c r="O82" i="8" s="1"/>
  <c r="P82" i="8" s="1"/>
  <c r="U82" i="8" s="1"/>
  <c r="L905" i="8"/>
  <c r="N905" i="8" s="1"/>
  <c r="O905" i="8" s="1"/>
  <c r="P905" i="8" s="1"/>
  <c r="L768" i="8"/>
  <c r="N768" i="8" s="1"/>
  <c r="O768" i="8" s="1"/>
  <c r="P768" i="8" s="1"/>
  <c r="L695" i="8"/>
  <c r="N695" i="8" s="1"/>
  <c r="O695" i="8" s="1"/>
  <c r="P695" i="8" s="1"/>
  <c r="L750" i="8"/>
  <c r="N750" i="8" s="1"/>
  <c r="O750" i="8" s="1"/>
  <c r="P750" i="8" s="1"/>
  <c r="L772" i="8"/>
  <c r="N772" i="8" s="1"/>
  <c r="O772" i="8" s="1"/>
  <c r="P772" i="8" s="1"/>
  <c r="L176" i="8"/>
  <c r="N176" i="8" s="1"/>
  <c r="O176" i="8" s="1"/>
  <c r="P176" i="8" s="1"/>
  <c r="U176" i="8" s="1"/>
  <c r="L70" i="8"/>
  <c r="N70" i="8" s="1"/>
  <c r="O70" i="8" s="1"/>
  <c r="P70" i="8" s="1"/>
  <c r="U70" i="8" s="1"/>
  <c r="L12" i="8"/>
  <c r="N12" i="8" s="1"/>
  <c r="O12" i="8" s="1"/>
  <c r="P12" i="8" s="1"/>
  <c r="U12" i="8" s="1"/>
  <c r="L902" i="8"/>
  <c r="N902" i="8" s="1"/>
  <c r="O902" i="8" s="1"/>
  <c r="P902" i="8" s="1"/>
  <c r="L530" i="8"/>
  <c r="N530" i="8" s="1"/>
  <c r="O530" i="8" s="1"/>
  <c r="P530" i="8" s="1"/>
  <c r="U530" i="8" s="1"/>
  <c r="L296" i="8"/>
  <c r="N296" i="8" s="1"/>
  <c r="O296" i="8" s="1"/>
  <c r="P296" i="8" s="1"/>
  <c r="U296" i="8" s="1"/>
  <c r="L441" i="8"/>
  <c r="N441" i="8" s="1"/>
  <c r="O441" i="8" s="1"/>
  <c r="P441" i="8" s="1"/>
  <c r="U441" i="8" s="1"/>
  <c r="L896" i="8"/>
  <c r="N896" i="8" s="1"/>
  <c r="O896" i="8" s="1"/>
  <c r="P896" i="8" s="1"/>
  <c r="L256" i="8"/>
  <c r="N256" i="8" s="1"/>
  <c r="O256" i="8" s="1"/>
  <c r="P256" i="8" s="1"/>
  <c r="U256" i="8" s="1"/>
  <c r="L198" i="8"/>
  <c r="N198" i="8" s="1"/>
  <c r="O198" i="8" s="1"/>
  <c r="P198" i="8" s="1"/>
  <c r="U198" i="8" s="1"/>
  <c r="L690" i="8"/>
  <c r="N690" i="8" s="1"/>
  <c r="O690" i="8" s="1"/>
  <c r="P690" i="8" s="1"/>
  <c r="L858" i="8"/>
  <c r="N858" i="8" s="1"/>
  <c r="O858" i="8" s="1"/>
  <c r="P858" i="8" s="1"/>
  <c r="L275" i="8"/>
  <c r="N275" i="8" s="1"/>
  <c r="O275" i="8" s="1"/>
  <c r="P275" i="8" s="1"/>
  <c r="U275" i="8" s="1"/>
  <c r="L531" i="8"/>
  <c r="N531" i="8" s="1"/>
  <c r="O531" i="8" s="1"/>
  <c r="P531" i="8" s="1"/>
  <c r="U531" i="8" s="1"/>
  <c r="L26" i="8"/>
  <c r="N26" i="8" s="1"/>
  <c r="O26" i="8" s="1"/>
  <c r="P26" i="8" s="1"/>
  <c r="U26" i="8" s="1"/>
  <c r="L759" i="8"/>
  <c r="N759" i="8" s="1"/>
  <c r="O759" i="8" s="1"/>
  <c r="P759" i="8" s="1"/>
  <c r="L836" i="8"/>
  <c r="N836" i="8" s="1"/>
  <c r="O836" i="8" s="1"/>
  <c r="P836" i="8" s="1"/>
  <c r="L76" i="8"/>
  <c r="N76" i="8" s="1"/>
  <c r="O76" i="8" s="1"/>
  <c r="P76" i="8" s="1"/>
  <c r="U76" i="8" s="1"/>
  <c r="L91" i="8"/>
  <c r="N91" i="8" s="1"/>
  <c r="O91" i="8" s="1"/>
  <c r="P91" i="8" s="1"/>
  <c r="U91" i="8" s="1"/>
  <c r="L219" i="8"/>
  <c r="N219" i="8" s="1"/>
  <c r="O219" i="8" s="1"/>
  <c r="P219" i="8" s="1"/>
  <c r="U219" i="8" s="1"/>
  <c r="L539" i="8"/>
  <c r="N539" i="8" s="1"/>
  <c r="O539" i="8" s="1"/>
  <c r="P539" i="8" s="1"/>
  <c r="U539" i="8" s="1"/>
  <c r="L35" i="8"/>
  <c r="N35" i="8" s="1"/>
  <c r="O35" i="8" s="1"/>
  <c r="P35" i="8" s="1"/>
  <c r="U35" i="8" s="1"/>
  <c r="L811" i="8"/>
  <c r="N811" i="8" s="1"/>
  <c r="O811" i="8" s="1"/>
  <c r="P811" i="8" s="1"/>
  <c r="L552" i="8"/>
  <c r="N552" i="8" s="1"/>
  <c r="O552" i="8" s="1"/>
  <c r="P552" i="8" s="1"/>
  <c r="U552" i="8" s="1"/>
  <c r="L704" i="8"/>
  <c r="N704" i="8" s="1"/>
  <c r="O704" i="8" s="1"/>
  <c r="P704" i="8" s="1"/>
  <c r="L614" i="8"/>
  <c r="N614" i="8" s="1"/>
  <c r="O614" i="8" s="1"/>
  <c r="P614" i="8" s="1"/>
  <c r="L686" i="8"/>
  <c r="N686" i="8" s="1"/>
  <c r="O686" i="8" s="1"/>
  <c r="P686" i="8" s="1"/>
  <c r="L575" i="8"/>
  <c r="N575" i="8" s="1"/>
  <c r="O575" i="8" s="1"/>
  <c r="P575" i="8" s="1"/>
  <c r="L708" i="8"/>
  <c r="N708" i="8" s="1"/>
  <c r="O708" i="8" s="1"/>
  <c r="P708" i="8" s="1"/>
  <c r="L112" i="8"/>
  <c r="N112" i="8" s="1"/>
  <c r="O112" i="8" s="1"/>
  <c r="P112" i="8" s="1"/>
  <c r="U112" i="8" s="1"/>
  <c r="L6" i="8"/>
  <c r="N6" i="8" s="1"/>
  <c r="O6" i="8" s="1"/>
  <c r="P6" i="8" s="1"/>
  <c r="U6" i="8" s="1"/>
  <c r="L169" i="8"/>
  <c r="N169" i="8" s="1"/>
  <c r="O169" i="8" s="1"/>
  <c r="P169" i="8" s="1"/>
  <c r="U169" i="8" s="1"/>
  <c r="L474" i="8"/>
  <c r="N474" i="8" s="1"/>
  <c r="O474" i="8" s="1"/>
  <c r="P474" i="8" s="1"/>
  <c r="U474" i="8" s="1"/>
  <c r="L882" i="8"/>
  <c r="N882" i="8" s="1"/>
  <c r="O882" i="8" s="1"/>
  <c r="P882" i="8" s="1"/>
  <c r="L941" i="8"/>
  <c r="N941" i="8" s="1"/>
  <c r="O941" i="8" s="1"/>
  <c r="P941" i="8" s="1"/>
  <c r="L536" i="8"/>
  <c r="N536" i="8" s="1"/>
  <c r="O536" i="8" s="1"/>
  <c r="P536" i="8" s="1"/>
  <c r="U536" i="8" s="1"/>
  <c r="L953" i="8"/>
  <c r="N953" i="8" s="1"/>
  <c r="O953" i="8" s="1"/>
  <c r="P953" i="8" s="1"/>
  <c r="L473" i="8"/>
  <c r="N473" i="8" s="1"/>
  <c r="O473" i="8" s="1"/>
  <c r="P473" i="8" s="1"/>
  <c r="U473" i="8" s="1"/>
  <c r="L289" i="8"/>
  <c r="N289" i="8" s="1"/>
  <c r="O289" i="8" s="1"/>
  <c r="P289" i="8" s="1"/>
  <c r="U289" i="8" s="1"/>
  <c r="L518" i="8"/>
  <c r="N518" i="8" s="1"/>
  <c r="O518" i="8" s="1"/>
  <c r="P518" i="8" s="1"/>
  <c r="U518" i="8" s="1"/>
  <c r="L461" i="8"/>
  <c r="N461" i="8" s="1"/>
  <c r="O461" i="8" s="1"/>
  <c r="P461" i="8" s="1"/>
  <c r="U461" i="8" s="1"/>
  <c r="L888" i="8"/>
  <c r="N888" i="8" s="1"/>
  <c r="O888" i="8" s="1"/>
  <c r="P888" i="8" s="1"/>
  <c r="L359" i="8"/>
  <c r="N359" i="8" s="1"/>
  <c r="O359" i="8" s="1"/>
  <c r="P359" i="8" s="1"/>
  <c r="U359" i="8" s="1"/>
  <c r="L751" i="8"/>
  <c r="N751" i="8" s="1"/>
  <c r="O751" i="8" s="1"/>
  <c r="P751" i="8" s="1"/>
  <c r="L267" i="8"/>
  <c r="N267" i="8" s="1"/>
  <c r="O267" i="8" s="1"/>
  <c r="P267" i="8" s="1"/>
  <c r="U267" i="8" s="1"/>
  <c r="L677" i="8"/>
  <c r="N677" i="8" s="1"/>
  <c r="O677" i="8" s="1"/>
  <c r="P677" i="8" s="1"/>
  <c r="L310" i="8"/>
  <c r="N310" i="8" s="1"/>
  <c r="O310" i="8" s="1"/>
  <c r="P310" i="8" s="1"/>
  <c r="U310" i="8" s="1"/>
  <c r="L700" i="8"/>
  <c r="N700" i="8" s="1"/>
  <c r="O700" i="8" s="1"/>
  <c r="P700" i="8" s="1"/>
  <c r="L364" i="8"/>
  <c r="N364" i="8" s="1"/>
  <c r="O364" i="8" s="1"/>
  <c r="P364" i="8" s="1"/>
  <c r="U364" i="8" s="1"/>
  <c r="L104" i="8"/>
  <c r="N104" i="8" s="1"/>
  <c r="O104" i="8" s="1"/>
  <c r="P104" i="8" s="1"/>
  <c r="U104" i="8" s="1"/>
  <c r="L190" i="8"/>
  <c r="N190" i="8" s="1"/>
  <c r="O190" i="8" s="1"/>
  <c r="P190" i="8" s="1"/>
  <c r="U190" i="8" s="1"/>
  <c r="L93" i="8"/>
  <c r="N93" i="8" s="1"/>
  <c r="O93" i="8" s="1"/>
  <c r="P93" i="8" s="1"/>
  <c r="U93" i="8" s="1"/>
  <c r="L346" i="8"/>
  <c r="N346" i="8" s="1"/>
  <c r="O346" i="8" s="1"/>
  <c r="P346" i="8" s="1"/>
  <c r="U346" i="8" s="1"/>
  <c r="L426" i="8"/>
  <c r="N426" i="8" s="1"/>
  <c r="O426" i="8" s="1"/>
  <c r="P426" i="8" s="1"/>
  <c r="U426" i="8" s="1"/>
  <c r="L586" i="8"/>
  <c r="N586" i="8" s="1"/>
  <c r="O586" i="8" s="1"/>
  <c r="P586" i="8" s="1"/>
  <c r="L866" i="8"/>
  <c r="N866" i="8" s="1"/>
  <c r="O866" i="8" s="1"/>
  <c r="P866" i="8" s="1"/>
  <c r="L462" i="8"/>
  <c r="N462" i="8" s="1"/>
  <c r="O462" i="8" s="1"/>
  <c r="P462" i="8" s="1"/>
  <c r="U462" i="8" s="1"/>
  <c r="L923" i="8"/>
  <c r="N923" i="8" s="1"/>
  <c r="O923" i="8" s="1"/>
  <c r="P923" i="8" s="1"/>
  <c r="L41" i="8"/>
  <c r="N41" i="8" s="1"/>
  <c r="O41" i="8" s="1"/>
  <c r="P41" i="8" s="1"/>
  <c r="U41" i="8" s="1"/>
  <c r="L337" i="8"/>
  <c r="N337" i="8" s="1"/>
  <c r="O337" i="8" s="1"/>
  <c r="P337" i="8" s="1"/>
  <c r="U337" i="8" s="1"/>
  <c r="L673" i="8"/>
  <c r="N673" i="8" s="1"/>
  <c r="O673" i="8" s="1"/>
  <c r="P673" i="8" s="1"/>
  <c r="L993" i="8"/>
  <c r="N993" i="8" s="1"/>
  <c r="O993" i="8" s="1"/>
  <c r="P993" i="8" s="1"/>
  <c r="L114" i="8"/>
  <c r="N114" i="8" s="1"/>
  <c r="O114" i="8" s="1"/>
  <c r="P114" i="8" s="1"/>
  <c r="U114" i="8" s="1"/>
  <c r="L463" i="8"/>
  <c r="N463" i="8" s="1"/>
  <c r="O463" i="8" s="1"/>
  <c r="P463" i="8" s="1"/>
  <c r="U463" i="8" s="1"/>
  <c r="L773" i="8"/>
  <c r="N773" i="8" s="1"/>
  <c r="O773" i="8" s="1"/>
  <c r="P773" i="8" s="1"/>
  <c r="L915" i="8"/>
  <c r="N915" i="8" s="1"/>
  <c r="O915" i="8" s="1"/>
  <c r="P915" i="8" s="1"/>
  <c r="L997" i="8"/>
  <c r="N997" i="8" s="1"/>
  <c r="O997" i="8" s="1"/>
  <c r="P997" i="8" s="1"/>
  <c r="L585" i="8"/>
  <c r="N585" i="8" s="1"/>
  <c r="O585" i="8" s="1"/>
  <c r="P585" i="8" s="1"/>
  <c r="L865" i="8"/>
  <c r="N865" i="8" s="1"/>
  <c r="O865" i="8" s="1"/>
  <c r="P865" i="8" s="1"/>
  <c r="L42" i="8"/>
  <c r="N42" i="8" s="1"/>
  <c r="O42" i="8" s="1"/>
  <c r="P42" i="8" s="1"/>
  <c r="U42" i="8" s="1"/>
  <c r="L471" i="8"/>
  <c r="N471" i="8" s="1"/>
  <c r="O471" i="8" s="1"/>
  <c r="P471" i="8" s="1"/>
  <c r="U471" i="8" s="1"/>
  <c r="L823" i="8"/>
  <c r="N823" i="8" s="1"/>
  <c r="O823" i="8" s="1"/>
  <c r="P823" i="8" s="1"/>
  <c r="L925" i="8"/>
  <c r="N925" i="8" s="1"/>
  <c r="O925" i="8" s="1"/>
  <c r="P925" i="8" s="1"/>
  <c r="L33" i="8"/>
  <c r="N33" i="8" s="1"/>
  <c r="O33" i="8" s="1"/>
  <c r="P33" i="8" s="1"/>
  <c r="U33" i="8" s="1"/>
  <c r="L177" i="8"/>
  <c r="N177" i="8" s="1"/>
  <c r="O177" i="8" s="1"/>
  <c r="P177" i="8" s="1"/>
  <c r="U177" i="8" s="1"/>
  <c r="L425" i="8"/>
  <c r="N425" i="8" s="1"/>
  <c r="O425" i="8" s="1"/>
  <c r="P425" i="8" s="1"/>
  <c r="U425" i="8" s="1"/>
  <c r="L617" i="8"/>
  <c r="N617" i="8" s="1"/>
  <c r="O617" i="8" s="1"/>
  <c r="P617" i="8" s="1"/>
  <c r="L881" i="8"/>
  <c r="N881" i="8" s="1"/>
  <c r="O881" i="8" s="1"/>
  <c r="P881" i="8" s="1"/>
  <c r="L847" i="8"/>
  <c r="N847" i="8" s="1"/>
  <c r="O847" i="8" s="1"/>
  <c r="P847" i="8" s="1"/>
  <c r="L253" i="8"/>
  <c r="N253" i="8" s="1"/>
  <c r="O253" i="8" s="1"/>
  <c r="P253" i="8" s="1"/>
  <c r="U253" i="8" s="1"/>
  <c r="L619" i="8"/>
  <c r="N619" i="8" s="1"/>
  <c r="O619" i="8" s="1"/>
  <c r="P619" i="8" s="1"/>
  <c r="L917" i="8"/>
  <c r="N917" i="8" s="1"/>
  <c r="O917" i="8" s="1"/>
  <c r="P917" i="8" s="1"/>
  <c r="L745" i="8"/>
  <c r="N745" i="8" s="1"/>
  <c r="O745" i="8" s="1"/>
  <c r="P745" i="8" s="1"/>
  <c r="L966" i="8"/>
  <c r="N966" i="8" s="1"/>
  <c r="O966" i="8" s="1"/>
  <c r="P966" i="8" s="1"/>
  <c r="L407" i="8"/>
  <c r="N407" i="8" s="1"/>
  <c r="O407" i="8" s="1"/>
  <c r="P407" i="8" s="1"/>
  <c r="U407" i="8" s="1"/>
  <c r="L918" i="8"/>
  <c r="N918" i="8" s="1"/>
  <c r="O918" i="8" s="1"/>
  <c r="P918" i="8" s="1"/>
  <c r="L1000" i="8"/>
  <c r="N1000" i="8" s="1"/>
  <c r="O1000" i="8" s="1"/>
  <c r="P1000" i="8" s="1"/>
  <c r="L408" i="8"/>
  <c r="N408" i="8" s="1"/>
  <c r="O408" i="8" s="1"/>
  <c r="P408" i="8" s="1"/>
  <c r="U408" i="8" s="1"/>
  <c r="L731" i="8"/>
  <c r="N731" i="8" s="1"/>
  <c r="O731" i="8" s="1"/>
  <c r="P731" i="8" s="1"/>
  <c r="L875" i="8"/>
  <c r="N875" i="8" s="1"/>
  <c r="O875" i="8" s="1"/>
  <c r="P875" i="8" s="1"/>
  <c r="L965" i="8"/>
  <c r="N965" i="8" s="1"/>
  <c r="O965" i="8" s="1"/>
  <c r="P965" i="8" s="1"/>
  <c r="L653" i="8"/>
  <c r="N653" i="8" s="1"/>
  <c r="O653" i="8" s="1"/>
  <c r="P653" i="8" s="1"/>
  <c r="L571" i="8"/>
  <c r="N571" i="8" s="1"/>
  <c r="O571" i="8" s="1"/>
  <c r="P571" i="8" s="1"/>
  <c r="U571" i="8" s="1"/>
  <c r="L479" i="8"/>
  <c r="N479" i="8" s="1"/>
  <c r="O479" i="8" s="1"/>
  <c r="P479" i="8" s="1"/>
  <c r="U479" i="8" s="1"/>
  <c r="L397" i="8"/>
  <c r="N397" i="8" s="1"/>
  <c r="O397" i="8" s="1"/>
  <c r="P397" i="8" s="1"/>
  <c r="U397" i="8" s="1"/>
  <c r="L315" i="8"/>
  <c r="N315" i="8" s="1"/>
  <c r="O315" i="8" s="1"/>
  <c r="P315" i="8" s="1"/>
  <c r="U315" i="8" s="1"/>
  <c r="L229" i="8"/>
  <c r="N229" i="8" s="1"/>
  <c r="O229" i="8" s="1"/>
  <c r="P229" i="8" s="1"/>
  <c r="U229" i="8" s="1"/>
  <c r="L904" i="8"/>
  <c r="N904" i="8" s="1"/>
  <c r="O904" i="8" s="1"/>
  <c r="P904" i="8" s="1"/>
  <c r="L840" i="8"/>
  <c r="N840" i="8" s="1"/>
  <c r="O840" i="8" s="1"/>
  <c r="P840" i="8" s="1"/>
  <c r="L776" i="8"/>
  <c r="N776" i="8" s="1"/>
  <c r="O776" i="8" s="1"/>
  <c r="P776" i="8" s="1"/>
  <c r="L712" i="8"/>
  <c r="N712" i="8" s="1"/>
  <c r="O712" i="8" s="1"/>
  <c r="P712" i="8" s="1"/>
  <c r="L643" i="8"/>
  <c r="N643" i="8" s="1"/>
  <c r="O643" i="8" s="1"/>
  <c r="P643" i="8" s="1"/>
  <c r="L551" i="8"/>
  <c r="N551" i="8" s="1"/>
  <c r="O551" i="8" s="1"/>
  <c r="P551" i="8" s="1"/>
  <c r="U551" i="8" s="1"/>
  <c r="L469" i="8"/>
  <c r="N469" i="8" s="1"/>
  <c r="O469" i="8" s="1"/>
  <c r="P469" i="8" s="1"/>
  <c r="U469" i="8" s="1"/>
  <c r="L387" i="8"/>
  <c r="N387" i="8" s="1"/>
  <c r="O387" i="8" s="1"/>
  <c r="P387" i="8" s="1"/>
  <c r="U387" i="8" s="1"/>
  <c r="L295" i="8"/>
  <c r="N295" i="8" s="1"/>
  <c r="O295" i="8" s="1"/>
  <c r="P295" i="8" s="1"/>
  <c r="U295" i="8" s="1"/>
  <c r="L767" i="8"/>
  <c r="N767" i="8" s="1"/>
  <c r="O767" i="8" s="1"/>
  <c r="P767" i="8" s="1"/>
  <c r="L703" i="8"/>
  <c r="N703" i="8" s="1"/>
  <c r="O703" i="8" s="1"/>
  <c r="P703" i="8" s="1"/>
  <c r="L623" i="8"/>
  <c r="N623" i="8" s="1"/>
  <c r="O623" i="8" s="1"/>
  <c r="P623" i="8" s="1"/>
  <c r="L541" i="8"/>
  <c r="N541" i="8" s="1"/>
  <c r="O541" i="8" s="1"/>
  <c r="P541" i="8" s="1"/>
  <c r="U541" i="8" s="1"/>
  <c r="L459" i="8"/>
  <c r="N459" i="8" s="1"/>
  <c r="O459" i="8" s="1"/>
  <c r="P459" i="8" s="1"/>
  <c r="U459" i="8" s="1"/>
  <c r="L367" i="8"/>
  <c r="N367" i="8" s="1"/>
  <c r="O367" i="8" s="1"/>
  <c r="P367" i="8" s="1"/>
  <c r="U367" i="8" s="1"/>
  <c r="L285" i="8"/>
  <c r="N285" i="8" s="1"/>
  <c r="O285" i="8" s="1"/>
  <c r="P285" i="8" s="1"/>
  <c r="U285" i="8" s="1"/>
  <c r="L822" i="8"/>
  <c r="N822" i="8" s="1"/>
  <c r="O822" i="8" s="1"/>
  <c r="P822" i="8" s="1"/>
  <c r="L758" i="8"/>
  <c r="N758" i="8" s="1"/>
  <c r="O758" i="8" s="1"/>
  <c r="P758" i="8" s="1"/>
  <c r="L694" i="8"/>
  <c r="N694" i="8" s="1"/>
  <c r="O694" i="8" s="1"/>
  <c r="P694" i="8" s="1"/>
  <c r="L613" i="8"/>
  <c r="N613" i="8" s="1"/>
  <c r="O613" i="8" s="1"/>
  <c r="P613" i="8" s="1"/>
  <c r="L439" i="8"/>
  <c r="N439" i="8" s="1"/>
  <c r="O439" i="8" s="1"/>
  <c r="P439" i="8" s="1"/>
  <c r="U439" i="8" s="1"/>
  <c r="L357" i="8"/>
  <c r="N357" i="8" s="1"/>
  <c r="O357" i="8" s="1"/>
  <c r="P357" i="8" s="1"/>
  <c r="U357" i="8" s="1"/>
  <c r="L741" i="8"/>
  <c r="N741" i="8" s="1"/>
  <c r="O741" i="8" s="1"/>
  <c r="P741" i="8" s="1"/>
  <c r="L676" i="8"/>
  <c r="N676" i="8" s="1"/>
  <c r="O676" i="8" s="1"/>
  <c r="P676" i="8" s="1"/>
  <c r="L584" i="8"/>
  <c r="N584" i="8" s="1"/>
  <c r="O584" i="8" s="1"/>
  <c r="P584" i="8" s="1"/>
  <c r="L502" i="8"/>
  <c r="N502" i="8" s="1"/>
  <c r="O502" i="8" s="1"/>
  <c r="P502" i="8" s="1"/>
  <c r="U502" i="8" s="1"/>
  <c r="L245" i="8"/>
  <c r="N245" i="8" s="1"/>
  <c r="O245" i="8" s="1"/>
  <c r="P245" i="8" s="1"/>
  <c r="U245" i="8" s="1"/>
  <c r="L43" i="8"/>
  <c r="N43" i="8" s="1"/>
  <c r="O43" i="8" s="1"/>
  <c r="P43" i="8" s="1"/>
  <c r="U43" i="8" s="1"/>
  <c r="L844" i="8"/>
  <c r="N844" i="8" s="1"/>
  <c r="O844" i="8" s="1"/>
  <c r="P844" i="8" s="1"/>
  <c r="L780" i="8"/>
  <c r="N780" i="8" s="1"/>
  <c r="O780" i="8" s="1"/>
  <c r="P780" i="8" s="1"/>
  <c r="L716" i="8"/>
  <c r="N716" i="8" s="1"/>
  <c r="O716" i="8" s="1"/>
  <c r="P716" i="8" s="1"/>
  <c r="L638" i="8"/>
  <c r="N638" i="8" s="1"/>
  <c r="O638" i="8" s="1"/>
  <c r="P638" i="8" s="1"/>
  <c r="L556" i="8"/>
  <c r="N556" i="8" s="1"/>
  <c r="O556" i="8" s="1"/>
  <c r="P556" i="8" s="1"/>
  <c r="U556" i="8" s="1"/>
  <c r="L464" i="8"/>
  <c r="N464" i="8" s="1"/>
  <c r="O464" i="8" s="1"/>
  <c r="P464" i="8" s="1"/>
  <c r="U464" i="8" s="1"/>
  <c r="L382" i="8"/>
  <c r="N382" i="8" s="1"/>
  <c r="O382" i="8" s="1"/>
  <c r="P382" i="8" s="1"/>
  <c r="U382" i="8" s="1"/>
  <c r="L300" i="8"/>
  <c r="N300" i="8" s="1"/>
  <c r="O300" i="8" s="1"/>
  <c r="P300" i="8" s="1"/>
  <c r="U300" i="8" s="1"/>
  <c r="L248" i="8"/>
  <c r="N248" i="8" s="1"/>
  <c r="O248" i="8" s="1"/>
  <c r="P248" i="8" s="1"/>
  <c r="U248" i="8" s="1"/>
  <c r="L184" i="8"/>
  <c r="N184" i="8" s="1"/>
  <c r="O184" i="8" s="1"/>
  <c r="P184" i="8" s="1"/>
  <c r="U184" i="8" s="1"/>
  <c r="L120" i="8"/>
  <c r="N120" i="8" s="1"/>
  <c r="O120" i="8" s="1"/>
  <c r="P120" i="8" s="1"/>
  <c r="U120" i="8" s="1"/>
  <c r="L56" i="8"/>
  <c r="N56" i="8" s="1"/>
  <c r="O56" i="8" s="1"/>
  <c r="P56" i="8" s="1"/>
  <c r="U56" i="8" s="1"/>
  <c r="L199" i="8"/>
  <c r="N199" i="8" s="1"/>
  <c r="O199" i="8" s="1"/>
  <c r="P199" i="8" s="1"/>
  <c r="U199" i="8" s="1"/>
  <c r="L135" i="8"/>
  <c r="N135" i="8" s="1"/>
  <c r="O135" i="8" s="1"/>
  <c r="P135" i="8" s="1"/>
  <c r="U135" i="8" s="1"/>
  <c r="L71" i="8"/>
  <c r="N71" i="8" s="1"/>
  <c r="O71" i="8" s="1"/>
  <c r="P71" i="8" s="1"/>
  <c r="U71" i="8" s="1"/>
  <c r="L7" i="8"/>
  <c r="N7" i="8" s="1"/>
  <c r="O7" i="8" s="1"/>
  <c r="P7" i="8" s="1"/>
  <c r="U7" i="8" s="1"/>
  <c r="L142" i="8"/>
  <c r="N142" i="8" s="1"/>
  <c r="O142" i="8" s="1"/>
  <c r="P142" i="8" s="1"/>
  <c r="U142" i="8" s="1"/>
  <c r="L78" i="8"/>
  <c r="N78" i="8" s="1"/>
  <c r="O78" i="8" s="1"/>
  <c r="P78" i="8" s="1"/>
  <c r="U78" i="8" s="1"/>
  <c r="L14" i="8"/>
  <c r="N14" i="8" s="1"/>
  <c r="O14" i="8" s="1"/>
  <c r="P14" i="8" s="1"/>
  <c r="U14" i="8" s="1"/>
  <c r="L173" i="8"/>
  <c r="N173" i="8" s="1"/>
  <c r="O173" i="8" s="1"/>
  <c r="P173" i="8" s="1"/>
  <c r="U173" i="8" s="1"/>
  <c r="L109" i="8"/>
  <c r="N109" i="8" s="1"/>
  <c r="O109" i="8" s="1"/>
  <c r="P109" i="8" s="1"/>
  <c r="U109" i="8" s="1"/>
  <c r="L45" i="8"/>
  <c r="N45" i="8" s="1"/>
  <c r="O45" i="8" s="1"/>
  <c r="P45" i="8" s="1"/>
  <c r="U45" i="8" s="1"/>
  <c r="L212" i="8"/>
  <c r="N212" i="8" s="1"/>
  <c r="O212" i="8" s="1"/>
  <c r="P212" i="8" s="1"/>
  <c r="U212" i="8" s="1"/>
  <c r="L148" i="8"/>
  <c r="N148" i="8" s="1"/>
  <c r="O148" i="8" s="1"/>
  <c r="P148" i="8" s="1"/>
  <c r="U148" i="8" s="1"/>
  <c r="L84" i="8"/>
  <c r="N84" i="8" s="1"/>
  <c r="O84" i="8" s="1"/>
  <c r="P84" i="8" s="1"/>
  <c r="U84" i="8" s="1"/>
  <c r="L20" i="8"/>
  <c r="N20" i="8" s="1"/>
  <c r="O20" i="8" s="1"/>
  <c r="P20" i="8" s="1"/>
  <c r="U20" i="8" s="1"/>
  <c r="L153" i="8"/>
  <c r="N153" i="8" s="1"/>
  <c r="O153" i="8" s="1"/>
  <c r="P153" i="8" s="1"/>
  <c r="U153" i="8" s="1"/>
  <c r="L377" i="8"/>
  <c r="N377" i="8" s="1"/>
  <c r="O377" i="8" s="1"/>
  <c r="P377" i="8" s="1"/>
  <c r="U377" i="8" s="1"/>
  <c r="L665" i="8"/>
  <c r="N665" i="8" s="1"/>
  <c r="O665" i="8" s="1"/>
  <c r="P665" i="8" s="1"/>
  <c r="L270" i="8"/>
  <c r="N270" i="8" s="1"/>
  <c r="O270" i="8" s="1"/>
  <c r="P270" i="8" s="1"/>
  <c r="U270" i="8" s="1"/>
  <c r="L18" i="8"/>
  <c r="N18" i="8" s="1"/>
  <c r="O18" i="8" s="1"/>
  <c r="P18" i="8" s="1"/>
  <c r="U18" i="8" s="1"/>
  <c r="L234" i="8"/>
  <c r="N234" i="8" s="1"/>
  <c r="O234" i="8" s="1"/>
  <c r="P234" i="8" s="1"/>
  <c r="U234" i="8" s="1"/>
  <c r="L610" i="8"/>
  <c r="N610" i="8" s="1"/>
  <c r="O610" i="8" s="1"/>
  <c r="P610" i="8" s="1"/>
  <c r="L527" i="8"/>
  <c r="N527" i="8" s="1"/>
  <c r="O527" i="8" s="1"/>
  <c r="P527" i="8" s="1"/>
  <c r="U527" i="8" s="1"/>
  <c r="L410" i="8"/>
  <c r="N410" i="8" s="1"/>
  <c r="O410" i="8" s="1"/>
  <c r="P410" i="8" s="1"/>
  <c r="U410" i="8" s="1"/>
  <c r="L946" i="8"/>
  <c r="N946" i="8" s="1"/>
  <c r="O946" i="8" s="1"/>
  <c r="P946" i="8" s="1"/>
  <c r="L330" i="8"/>
  <c r="N330" i="8" s="1"/>
  <c r="O330" i="8" s="1"/>
  <c r="P330" i="8" s="1"/>
  <c r="U330" i="8" s="1"/>
  <c r="L658" i="8"/>
  <c r="N658" i="8" s="1"/>
  <c r="O658" i="8" s="1"/>
  <c r="P658" i="8" s="1"/>
  <c r="L940" i="8"/>
  <c r="N940" i="8" s="1"/>
  <c r="O940" i="8" s="1"/>
  <c r="P940" i="8" s="1"/>
  <c r="L562" i="8"/>
  <c r="N562" i="8" s="1"/>
  <c r="O562" i="8" s="1"/>
  <c r="P562" i="8" s="1"/>
  <c r="U562" i="8" s="1"/>
  <c r="L931" i="8"/>
  <c r="N931" i="8" s="1"/>
  <c r="O931" i="8" s="1"/>
  <c r="P931" i="8" s="1"/>
  <c r="L482" i="8"/>
  <c r="N482" i="8" s="1"/>
  <c r="O482" i="8" s="1"/>
  <c r="P482" i="8" s="1"/>
  <c r="U482" i="8" s="1"/>
  <c r="L826" i="8"/>
  <c r="N826" i="8" s="1"/>
  <c r="O826" i="8" s="1"/>
  <c r="P826" i="8" s="1"/>
  <c r="L154" i="8"/>
  <c r="N154" i="8" s="1"/>
  <c r="O154" i="8" s="1"/>
  <c r="P154" i="8" s="1"/>
  <c r="U154" i="8" s="1"/>
  <c r="L490" i="8"/>
  <c r="N490" i="8" s="1"/>
  <c r="O490" i="8" s="1"/>
  <c r="P490" i="8" s="1"/>
  <c r="U490" i="8" s="1"/>
  <c r="L786" i="8"/>
  <c r="N786" i="8" s="1"/>
  <c r="O786" i="8" s="1"/>
  <c r="P786" i="8" s="1"/>
  <c r="L850" i="8"/>
  <c r="N850" i="8" s="1"/>
  <c r="O850" i="8" s="1"/>
  <c r="P850" i="8" s="1"/>
  <c r="L185" i="8"/>
  <c r="N185" i="8" s="1"/>
  <c r="O185" i="8" s="1"/>
  <c r="P185" i="8" s="1"/>
  <c r="U185" i="8" s="1"/>
  <c r="L753" i="8"/>
  <c r="N753" i="8" s="1"/>
  <c r="O753" i="8" s="1"/>
  <c r="P753" i="8" s="1"/>
  <c r="L805" i="8"/>
  <c r="N805" i="8" s="1"/>
  <c r="O805" i="8" s="1"/>
  <c r="P805" i="8" s="1"/>
  <c r="L649" i="8"/>
  <c r="N649" i="8" s="1"/>
  <c r="O649" i="8" s="1"/>
  <c r="P649" i="8" s="1"/>
  <c r="L217" i="8"/>
  <c r="N217" i="8" s="1"/>
  <c r="O217" i="8" s="1"/>
  <c r="P217" i="8" s="1"/>
  <c r="U217" i="8" s="1"/>
  <c r="L948" i="8"/>
  <c r="N948" i="8" s="1"/>
  <c r="O948" i="8" s="1"/>
  <c r="P948" i="8" s="1"/>
  <c r="L533" i="8"/>
  <c r="N533" i="8" s="1"/>
  <c r="O533" i="8" s="1"/>
  <c r="P533" i="8" s="1"/>
  <c r="U533" i="8" s="1"/>
  <c r="L431" i="8"/>
  <c r="N431" i="8" s="1"/>
  <c r="O431" i="8" s="1"/>
  <c r="P431" i="8" s="1"/>
  <c r="U431" i="8" s="1"/>
  <c r="L742" i="8"/>
  <c r="N742" i="8" s="1"/>
  <c r="O742" i="8" s="1"/>
  <c r="P742" i="8" s="1"/>
  <c r="L246" i="8"/>
  <c r="N246" i="8" s="1"/>
  <c r="O246" i="8" s="1"/>
  <c r="P246" i="8" s="1"/>
  <c r="U246" i="8" s="1"/>
  <c r="L648" i="8"/>
  <c r="N648" i="8" s="1"/>
  <c r="O648" i="8" s="1"/>
  <c r="P648" i="8" s="1"/>
  <c r="L764" i="8"/>
  <c r="N764" i="8" s="1"/>
  <c r="O764" i="8" s="1"/>
  <c r="P764" i="8" s="1"/>
  <c r="L29" i="8"/>
  <c r="N29" i="8" s="1"/>
  <c r="O29" i="8" s="1"/>
  <c r="P29" i="8" s="1"/>
  <c r="U29" i="8" s="1"/>
  <c r="L4" i="8"/>
  <c r="N4" i="8" s="1"/>
  <c r="O4" i="8" s="1"/>
  <c r="P4" i="8" s="1"/>
  <c r="U4" i="8" s="1"/>
  <c r="L737" i="8"/>
  <c r="N737" i="8" s="1"/>
  <c r="O737" i="8" s="1"/>
  <c r="P737" i="8" s="1"/>
  <c r="L976" i="8"/>
  <c r="N976" i="8" s="1"/>
  <c r="O976" i="8" s="1"/>
  <c r="P976" i="8" s="1"/>
  <c r="L250" i="8"/>
  <c r="N250" i="8" s="1"/>
  <c r="O250" i="8" s="1"/>
  <c r="P250" i="8" s="1"/>
  <c r="U250" i="8" s="1"/>
  <c r="L938" i="8"/>
  <c r="N938" i="8" s="1"/>
  <c r="O938" i="8" s="1"/>
  <c r="P938" i="8" s="1"/>
  <c r="L802" i="8"/>
  <c r="N802" i="8" s="1"/>
  <c r="O802" i="8" s="1"/>
  <c r="P802" i="8" s="1"/>
  <c r="L922" i="8"/>
  <c r="N922" i="8" s="1"/>
  <c r="O922" i="8" s="1"/>
  <c r="P922" i="8" s="1"/>
  <c r="L958" i="8"/>
  <c r="N958" i="8" s="1"/>
  <c r="O958" i="8" s="1"/>
  <c r="P958" i="8" s="1"/>
  <c r="L572" i="8"/>
  <c r="N572" i="8" s="1"/>
  <c r="O572" i="8" s="1"/>
  <c r="P572" i="8" s="1"/>
  <c r="L851" i="8"/>
  <c r="N851" i="8" s="1"/>
  <c r="O851" i="8" s="1"/>
  <c r="P851" i="8" s="1"/>
  <c r="L950" i="8"/>
  <c r="N950" i="8" s="1"/>
  <c r="O950" i="8" s="1"/>
  <c r="P950" i="8" s="1"/>
  <c r="L209" i="8"/>
  <c r="N209" i="8" s="1"/>
  <c r="O209" i="8" s="1"/>
  <c r="P209" i="8" s="1"/>
  <c r="U209" i="8" s="1"/>
  <c r="L457" i="8"/>
  <c r="N457" i="8" s="1"/>
  <c r="O457" i="8" s="1"/>
  <c r="P457" i="8" s="1"/>
  <c r="U457" i="8" s="1"/>
  <c r="L785" i="8"/>
  <c r="N785" i="8" s="1"/>
  <c r="O785" i="8" s="1"/>
  <c r="P785" i="8" s="1"/>
  <c r="L783" i="8"/>
  <c r="N783" i="8" s="1"/>
  <c r="O783" i="8" s="1"/>
  <c r="P783" i="8" s="1"/>
  <c r="L243" i="8"/>
  <c r="N243" i="8" s="1"/>
  <c r="O243" i="8" s="1"/>
  <c r="P243" i="8" s="1"/>
  <c r="U243" i="8" s="1"/>
  <c r="L573" i="8"/>
  <c r="N573" i="8" s="1"/>
  <c r="O573" i="8" s="1"/>
  <c r="P573" i="8" s="1"/>
  <c r="L821" i="8"/>
  <c r="N821" i="8" s="1"/>
  <c r="O821" i="8" s="1"/>
  <c r="P821" i="8" s="1"/>
  <c r="L942" i="8"/>
  <c r="N942" i="8" s="1"/>
  <c r="O942" i="8" s="1"/>
  <c r="P942" i="8" s="1"/>
  <c r="L385" i="8"/>
  <c r="N385" i="8" s="1"/>
  <c r="O385" i="8" s="1"/>
  <c r="P385" i="8" s="1"/>
  <c r="U385" i="8" s="1"/>
  <c r="L681" i="8"/>
  <c r="N681" i="8" s="1"/>
  <c r="O681" i="8" s="1"/>
  <c r="P681" i="8" s="1"/>
  <c r="L230" i="8"/>
  <c r="N230" i="8" s="1"/>
  <c r="O230" i="8" s="1"/>
  <c r="P230" i="8" s="1"/>
  <c r="U230" i="8" s="1"/>
  <c r="L252" i="8"/>
  <c r="N252" i="8" s="1"/>
  <c r="O252" i="8" s="1"/>
  <c r="P252" i="8" s="1"/>
  <c r="U252" i="8" s="1"/>
  <c r="L581" i="8"/>
  <c r="N581" i="8" s="1"/>
  <c r="O581" i="8" s="1"/>
  <c r="P581" i="8" s="1"/>
  <c r="L870" i="8"/>
  <c r="N870" i="8" s="1"/>
  <c r="O870" i="8" s="1"/>
  <c r="P870" i="8" s="1"/>
  <c r="L952" i="8"/>
  <c r="N952" i="8" s="1"/>
  <c r="O952" i="8" s="1"/>
  <c r="P952" i="8" s="1"/>
  <c r="L81" i="8"/>
  <c r="N81" i="8" s="1"/>
  <c r="O81" i="8" s="1"/>
  <c r="P81" i="8" s="1"/>
  <c r="U81" i="8" s="1"/>
  <c r="L241" i="8"/>
  <c r="N241" i="8" s="1"/>
  <c r="O241" i="8" s="1"/>
  <c r="P241" i="8" s="1"/>
  <c r="U241" i="8" s="1"/>
  <c r="L505" i="8"/>
  <c r="N505" i="8" s="1"/>
  <c r="O505" i="8" s="1"/>
  <c r="P505" i="8" s="1"/>
  <c r="U505" i="8" s="1"/>
  <c r="L705" i="8"/>
  <c r="N705" i="8" s="1"/>
  <c r="O705" i="8" s="1"/>
  <c r="P705" i="8" s="1"/>
  <c r="L977" i="8"/>
  <c r="N977" i="8" s="1"/>
  <c r="O977" i="8" s="1"/>
  <c r="P977" i="8" s="1"/>
  <c r="L10" i="8"/>
  <c r="N10" i="8" s="1"/>
  <c r="O10" i="8" s="1"/>
  <c r="P10" i="8" s="1"/>
  <c r="U10" i="8" s="1"/>
  <c r="L399" i="8"/>
  <c r="N399" i="8" s="1"/>
  <c r="O399" i="8" s="1"/>
  <c r="P399" i="8" s="1"/>
  <c r="U399" i="8" s="1"/>
  <c r="L723" i="8"/>
  <c r="N723" i="8" s="1"/>
  <c r="O723" i="8" s="1"/>
  <c r="P723" i="8" s="1"/>
  <c r="L944" i="8"/>
  <c r="N944" i="8" s="1"/>
  <c r="O944" i="8" s="1"/>
  <c r="P944" i="8" s="1"/>
  <c r="L329" i="8"/>
  <c r="N329" i="8" s="1"/>
  <c r="O329" i="8" s="1"/>
  <c r="P329" i="8" s="1"/>
  <c r="U329" i="8" s="1"/>
  <c r="L873" i="8"/>
  <c r="N873" i="8" s="1"/>
  <c r="O873" i="8" s="1"/>
  <c r="P873" i="8" s="1"/>
  <c r="L146" i="8"/>
  <c r="N146" i="8" s="1"/>
  <c r="O146" i="8" s="1"/>
  <c r="P146" i="8" s="1"/>
  <c r="U146" i="8" s="1"/>
  <c r="L517" i="8"/>
  <c r="N517" i="8" s="1"/>
  <c r="O517" i="8" s="1"/>
  <c r="P517" i="8" s="1"/>
  <c r="U517" i="8" s="1"/>
  <c r="L955" i="8"/>
  <c r="N955" i="8" s="1"/>
  <c r="O955" i="8" s="1"/>
  <c r="P955" i="8" s="1"/>
  <c r="L99" i="8"/>
  <c r="N99" i="8" s="1"/>
  <c r="O99" i="8" s="1"/>
  <c r="P99" i="8" s="1"/>
  <c r="U99" i="8" s="1"/>
  <c r="L555" i="8"/>
  <c r="N555" i="8" s="1"/>
  <c r="O555" i="8" s="1"/>
  <c r="P555" i="8" s="1"/>
  <c r="U555" i="8" s="1"/>
  <c r="L797" i="8"/>
  <c r="N797" i="8" s="1"/>
  <c r="O797" i="8" s="1"/>
  <c r="P797" i="8" s="1"/>
  <c r="L910" i="8"/>
  <c r="N910" i="8" s="1"/>
  <c r="O910" i="8" s="1"/>
  <c r="P910" i="8" s="1"/>
  <c r="L992" i="8"/>
  <c r="N992" i="8" s="1"/>
  <c r="O992" i="8" s="1"/>
  <c r="P992" i="8" s="1"/>
  <c r="L534" i="8"/>
  <c r="N534" i="8" s="1"/>
  <c r="O534" i="8" s="1"/>
  <c r="P534" i="8" s="1"/>
  <c r="U534" i="8" s="1"/>
  <c r="L278" i="8"/>
  <c r="N278" i="8" s="1"/>
  <c r="O278" i="8" s="1"/>
  <c r="P278" i="8" s="1"/>
  <c r="U278" i="8" s="1"/>
  <c r="L880" i="8"/>
  <c r="N880" i="8" s="1"/>
  <c r="O880" i="8" s="1"/>
  <c r="P880" i="8" s="1"/>
  <c r="L816" i="8"/>
  <c r="N816" i="8" s="1"/>
  <c r="O816" i="8" s="1"/>
  <c r="P816" i="8" s="1"/>
  <c r="L752" i="8"/>
  <c r="N752" i="8" s="1"/>
  <c r="O752" i="8" s="1"/>
  <c r="P752" i="8" s="1"/>
  <c r="L688" i="8"/>
  <c r="N688" i="8" s="1"/>
  <c r="O688" i="8" s="1"/>
  <c r="P688" i="8" s="1"/>
  <c r="L606" i="8"/>
  <c r="N606" i="8" s="1"/>
  <c r="O606" i="8" s="1"/>
  <c r="P606" i="8" s="1"/>
  <c r="L524" i="8"/>
  <c r="N524" i="8" s="1"/>
  <c r="O524" i="8" s="1"/>
  <c r="P524" i="8" s="1"/>
  <c r="U524" i="8" s="1"/>
  <c r="L432" i="8"/>
  <c r="N432" i="8" s="1"/>
  <c r="O432" i="8" s="1"/>
  <c r="P432" i="8" s="1"/>
  <c r="U432" i="8" s="1"/>
  <c r="L350" i="8"/>
  <c r="N350" i="8" s="1"/>
  <c r="O350" i="8" s="1"/>
  <c r="P350" i="8" s="1"/>
  <c r="U350" i="8" s="1"/>
  <c r="L268" i="8"/>
  <c r="N268" i="8" s="1"/>
  <c r="O268" i="8" s="1"/>
  <c r="P268" i="8" s="1"/>
  <c r="U268" i="8" s="1"/>
  <c r="L678" i="8"/>
  <c r="N678" i="8" s="1"/>
  <c r="O678" i="8" s="1"/>
  <c r="P678" i="8" s="1"/>
  <c r="L504" i="8"/>
  <c r="N504" i="8" s="1"/>
  <c r="O504" i="8" s="1"/>
  <c r="P504" i="8" s="1"/>
  <c r="U504" i="8" s="1"/>
  <c r="L422" i="8"/>
  <c r="N422" i="8" s="1"/>
  <c r="O422" i="8" s="1"/>
  <c r="P422" i="8" s="1"/>
  <c r="U422" i="8" s="1"/>
  <c r="L340" i="8"/>
  <c r="N340" i="8" s="1"/>
  <c r="O340" i="8" s="1"/>
  <c r="P340" i="8" s="1"/>
  <c r="U340" i="8" s="1"/>
  <c r="L247" i="8"/>
  <c r="N247" i="8" s="1"/>
  <c r="O247" i="8" s="1"/>
  <c r="P247" i="8" s="1"/>
  <c r="U247" i="8" s="1"/>
  <c r="L862" i="8"/>
  <c r="N862" i="8" s="1"/>
  <c r="O862" i="8" s="1"/>
  <c r="P862" i="8" s="1"/>
  <c r="L798" i="8"/>
  <c r="N798" i="8" s="1"/>
  <c r="O798" i="8" s="1"/>
  <c r="P798" i="8" s="1"/>
  <c r="L734" i="8"/>
  <c r="N734" i="8" s="1"/>
  <c r="O734" i="8" s="1"/>
  <c r="P734" i="8" s="1"/>
  <c r="L668" i="8"/>
  <c r="N668" i="8" s="1"/>
  <c r="O668" i="8" s="1"/>
  <c r="P668" i="8" s="1"/>
  <c r="L576" i="8"/>
  <c r="N576" i="8" s="1"/>
  <c r="O576" i="8" s="1"/>
  <c r="P576" i="8" s="1"/>
  <c r="L412" i="8"/>
  <c r="N412" i="8" s="1"/>
  <c r="O412" i="8" s="1"/>
  <c r="P412" i="8" s="1"/>
  <c r="U412" i="8" s="1"/>
  <c r="L320" i="8"/>
  <c r="N320" i="8" s="1"/>
  <c r="O320" i="8" s="1"/>
  <c r="P320" i="8" s="1"/>
  <c r="U320" i="8" s="1"/>
  <c r="L236" i="8"/>
  <c r="N236" i="8" s="1"/>
  <c r="O236" i="8" s="1"/>
  <c r="P236" i="8" s="1"/>
  <c r="U236" i="8" s="1"/>
  <c r="L717" i="8"/>
  <c r="N717" i="8" s="1"/>
  <c r="O717" i="8" s="1"/>
  <c r="P717" i="8" s="1"/>
  <c r="L639" i="8"/>
  <c r="N639" i="8" s="1"/>
  <c r="O639" i="8" s="1"/>
  <c r="P639" i="8" s="1"/>
  <c r="L557" i="8"/>
  <c r="N557" i="8" s="1"/>
  <c r="O557" i="8" s="1"/>
  <c r="P557" i="8" s="1"/>
  <c r="U557" i="8" s="1"/>
  <c r="L383" i="8"/>
  <c r="N383" i="8" s="1"/>
  <c r="O383" i="8" s="1"/>
  <c r="P383" i="8" s="1"/>
  <c r="U383" i="8" s="1"/>
  <c r="L301" i="8"/>
  <c r="N301" i="8" s="1"/>
  <c r="O301" i="8" s="1"/>
  <c r="P301" i="8" s="1"/>
  <c r="U301" i="8" s="1"/>
  <c r="L203" i="8"/>
  <c r="N203" i="8" s="1"/>
  <c r="O203" i="8" s="1"/>
  <c r="P203" i="8" s="1"/>
  <c r="U203" i="8" s="1"/>
  <c r="L884" i="8"/>
  <c r="N884" i="8" s="1"/>
  <c r="O884" i="8" s="1"/>
  <c r="P884" i="8" s="1"/>
  <c r="L820" i="8"/>
  <c r="N820" i="8" s="1"/>
  <c r="O820" i="8" s="1"/>
  <c r="P820" i="8" s="1"/>
  <c r="L756" i="8"/>
  <c r="N756" i="8" s="1"/>
  <c r="O756" i="8" s="1"/>
  <c r="P756" i="8" s="1"/>
  <c r="L692" i="8"/>
  <c r="N692" i="8" s="1"/>
  <c r="O692" i="8" s="1"/>
  <c r="P692" i="8" s="1"/>
  <c r="L611" i="8"/>
  <c r="N611" i="8" s="1"/>
  <c r="O611" i="8" s="1"/>
  <c r="P611" i="8" s="1"/>
  <c r="L519" i="8"/>
  <c r="N519" i="8" s="1"/>
  <c r="O519" i="8" s="1"/>
  <c r="P519" i="8" s="1"/>
  <c r="U519" i="8" s="1"/>
  <c r="L437" i="8"/>
  <c r="N437" i="8" s="1"/>
  <c r="O437" i="8" s="1"/>
  <c r="P437" i="8" s="1"/>
  <c r="U437" i="8" s="1"/>
  <c r="L355" i="8"/>
  <c r="N355" i="8" s="1"/>
  <c r="O355" i="8" s="1"/>
  <c r="P355" i="8" s="1"/>
  <c r="U355" i="8" s="1"/>
  <c r="L263" i="8"/>
  <c r="N263" i="8" s="1"/>
  <c r="O263" i="8" s="1"/>
  <c r="P263" i="8" s="1"/>
  <c r="U263" i="8" s="1"/>
  <c r="L224" i="8"/>
  <c r="N224" i="8" s="1"/>
  <c r="O224" i="8" s="1"/>
  <c r="P224" i="8" s="1"/>
  <c r="U224" i="8" s="1"/>
  <c r="L160" i="8"/>
  <c r="N160" i="8" s="1"/>
  <c r="O160" i="8" s="1"/>
  <c r="P160" i="8" s="1"/>
  <c r="U160" i="8" s="1"/>
  <c r="L96" i="8"/>
  <c r="N96" i="8" s="1"/>
  <c r="O96" i="8" s="1"/>
  <c r="P96" i="8" s="1"/>
  <c r="U96" i="8" s="1"/>
  <c r="L32" i="8"/>
  <c r="N32" i="8" s="1"/>
  <c r="O32" i="8" s="1"/>
  <c r="P32" i="8" s="1"/>
  <c r="U32" i="8" s="1"/>
  <c r="L175" i="8"/>
  <c r="N175" i="8" s="1"/>
  <c r="O175" i="8" s="1"/>
  <c r="P175" i="8" s="1"/>
  <c r="U175" i="8" s="1"/>
  <c r="L111" i="8"/>
  <c r="N111" i="8" s="1"/>
  <c r="O111" i="8" s="1"/>
  <c r="P111" i="8" s="1"/>
  <c r="U111" i="8" s="1"/>
  <c r="L47" i="8"/>
  <c r="N47" i="8" s="1"/>
  <c r="O47" i="8" s="1"/>
  <c r="P47" i="8" s="1"/>
  <c r="U47" i="8" s="1"/>
  <c r="L182" i="8"/>
  <c r="N182" i="8" s="1"/>
  <c r="O182" i="8" s="1"/>
  <c r="P182" i="8" s="1"/>
  <c r="U182" i="8" s="1"/>
  <c r="L118" i="8"/>
  <c r="N118" i="8" s="1"/>
  <c r="O118" i="8" s="1"/>
  <c r="P118" i="8" s="1"/>
  <c r="U118" i="8" s="1"/>
  <c r="L54" i="8"/>
  <c r="N54" i="8" s="1"/>
  <c r="O54" i="8" s="1"/>
  <c r="P54" i="8" s="1"/>
  <c r="U54" i="8" s="1"/>
  <c r="L213" i="8"/>
  <c r="N213" i="8" s="1"/>
  <c r="O213" i="8" s="1"/>
  <c r="P213" i="8" s="1"/>
  <c r="U213" i="8" s="1"/>
  <c r="L149" i="8"/>
  <c r="N149" i="8" s="1"/>
  <c r="O149" i="8" s="1"/>
  <c r="P149" i="8" s="1"/>
  <c r="U149" i="8" s="1"/>
  <c r="L85" i="8"/>
  <c r="N85" i="8" s="1"/>
  <c r="O85" i="8" s="1"/>
  <c r="P85" i="8" s="1"/>
  <c r="U85" i="8" s="1"/>
  <c r="L21" i="8"/>
  <c r="N21" i="8" s="1"/>
  <c r="O21" i="8" s="1"/>
  <c r="P21" i="8" s="1"/>
  <c r="U21" i="8" s="1"/>
  <c r="L188" i="8"/>
  <c r="N188" i="8" s="1"/>
  <c r="O188" i="8" s="1"/>
  <c r="P188" i="8" s="1"/>
  <c r="U188" i="8" s="1"/>
  <c r="L124" i="8"/>
  <c r="N124" i="8" s="1"/>
  <c r="O124" i="8" s="1"/>
  <c r="P124" i="8" s="1"/>
  <c r="U124" i="8" s="1"/>
  <c r="L60" i="8"/>
  <c r="N60" i="8" s="1"/>
  <c r="O60" i="8" s="1"/>
  <c r="P60" i="8" s="1"/>
  <c r="U60" i="8" s="1"/>
  <c r="L49" i="8"/>
  <c r="N49" i="8" s="1"/>
  <c r="O49" i="8" s="1"/>
  <c r="P49" i="8" s="1"/>
  <c r="U49" i="8" s="1"/>
  <c r="L233" i="8"/>
  <c r="N233" i="8" s="1"/>
  <c r="O233" i="8" s="1"/>
  <c r="P233" i="8" s="1"/>
  <c r="U233" i="8" s="1"/>
  <c r="L489" i="8"/>
  <c r="N489" i="8" s="1"/>
  <c r="O489" i="8" s="1"/>
  <c r="P489" i="8" s="1"/>
  <c r="U489" i="8" s="1"/>
  <c r="L777" i="8"/>
  <c r="N777" i="8" s="1"/>
  <c r="O777" i="8" s="1"/>
  <c r="P777" i="8" s="1"/>
  <c r="L765" i="8"/>
  <c r="N765" i="8" s="1"/>
  <c r="O765" i="8" s="1"/>
  <c r="P765" i="8" s="1"/>
  <c r="L491" i="8"/>
  <c r="N491" i="8" s="1"/>
  <c r="O491" i="8" s="1"/>
  <c r="P491" i="8" s="1"/>
  <c r="U491" i="8" s="1"/>
  <c r="L394" i="8"/>
  <c r="N394" i="8" s="1"/>
  <c r="O394" i="8" s="1"/>
  <c r="P394" i="8" s="1"/>
  <c r="U394" i="8" s="1"/>
  <c r="L722" i="8"/>
  <c r="N722" i="8" s="1"/>
  <c r="O722" i="8" s="1"/>
  <c r="P722" i="8" s="1"/>
  <c r="L949" i="8"/>
  <c r="N949" i="8" s="1"/>
  <c r="O949" i="8" s="1"/>
  <c r="P949" i="8" s="1"/>
  <c r="L570" i="8"/>
  <c r="N570" i="8" s="1"/>
  <c r="O570" i="8" s="1"/>
  <c r="P570" i="8" s="1"/>
  <c r="U570" i="8" s="1"/>
  <c r="L912" i="8"/>
  <c r="N912" i="8" s="1"/>
  <c r="O912" i="8" s="1"/>
  <c r="P912" i="8" s="1"/>
  <c r="L450" i="8"/>
  <c r="N450" i="8" s="1"/>
  <c r="O450" i="8" s="1"/>
  <c r="P450" i="8" s="1"/>
  <c r="U450" i="8" s="1"/>
  <c r="L842" i="8"/>
  <c r="N842" i="8" s="1"/>
  <c r="O842" i="8" s="1"/>
  <c r="P842" i="8" s="1"/>
  <c r="L282" i="8"/>
  <c r="N282" i="8" s="1"/>
  <c r="O282" i="8" s="1"/>
  <c r="P282" i="8" s="1"/>
  <c r="U282" i="8" s="1"/>
  <c r="L778" i="8"/>
  <c r="N778" i="8" s="1"/>
  <c r="O778" i="8" s="1"/>
  <c r="P778" i="8" s="1"/>
  <c r="L266" i="8"/>
  <c r="N266" i="8" s="1"/>
  <c r="O266" i="8" s="1"/>
  <c r="P266" i="8" s="1"/>
  <c r="U266" i="8" s="1"/>
  <c r="L343" i="8"/>
  <c r="N343" i="8" s="1"/>
  <c r="O343" i="8" s="1"/>
  <c r="P343" i="8" s="1"/>
  <c r="U343" i="8" s="1"/>
  <c r="L218" i="8"/>
  <c r="N218" i="8" s="1"/>
  <c r="O218" i="8" s="1"/>
  <c r="P218" i="8" s="1"/>
  <c r="U218" i="8" s="1"/>
  <c r="L706" i="8"/>
  <c r="N706" i="8" s="1"/>
  <c r="O706" i="8" s="1"/>
  <c r="P706" i="8" s="1"/>
  <c r="L978" i="8"/>
  <c r="N978" i="8" s="1"/>
  <c r="O978" i="8" s="1"/>
  <c r="P978" i="8" s="1"/>
  <c r="L962" i="8"/>
  <c r="N962" i="8" s="1"/>
  <c r="O962" i="8" s="1"/>
  <c r="P962" i="8" s="1"/>
  <c r="L417" i="8"/>
  <c r="N417" i="8" s="1"/>
  <c r="O417" i="8" s="1"/>
  <c r="P417" i="8" s="1"/>
  <c r="U417" i="8" s="1"/>
  <c r="L353" i="8"/>
  <c r="N353" i="8" s="1"/>
  <c r="O353" i="8" s="1"/>
  <c r="P353" i="8" s="1"/>
  <c r="U353" i="8" s="1"/>
  <c r="L65" i="8"/>
  <c r="N65" i="8" s="1"/>
  <c r="O65" i="8" s="1"/>
  <c r="P65" i="8" s="1"/>
  <c r="U65" i="8" s="1"/>
  <c r="L945" i="8"/>
  <c r="N945" i="8" s="1"/>
  <c r="O945" i="8" s="1"/>
  <c r="P945" i="8" s="1"/>
  <c r="L50" i="8"/>
  <c r="N50" i="8" s="1"/>
  <c r="O50" i="8" s="1"/>
  <c r="P50" i="8" s="1"/>
  <c r="U50" i="8" s="1"/>
  <c r="L543" i="8"/>
  <c r="N543" i="8" s="1"/>
  <c r="O543" i="8" s="1"/>
  <c r="P543" i="8" s="1"/>
  <c r="U543" i="8" s="1"/>
  <c r="L824" i="8"/>
  <c r="N824" i="8" s="1"/>
  <c r="O824" i="8" s="1"/>
  <c r="P824" i="8" s="1"/>
  <c r="L528" i="8"/>
  <c r="N528" i="8" s="1"/>
  <c r="O528" i="8" s="1"/>
  <c r="P528" i="8" s="1"/>
  <c r="U528" i="8" s="1"/>
  <c r="L168" i="8"/>
  <c r="N168" i="8" s="1"/>
  <c r="O168" i="8" s="1"/>
  <c r="P168" i="8" s="1"/>
  <c r="U168" i="8" s="1"/>
  <c r="L55" i="8"/>
  <c r="N55" i="8" s="1"/>
  <c r="O55" i="8" s="1"/>
  <c r="P55" i="8" s="1"/>
  <c r="U55" i="8" s="1"/>
  <c r="L157" i="8"/>
  <c r="N157" i="8" s="1"/>
  <c r="O157" i="8" s="1"/>
  <c r="P157" i="8" s="1"/>
  <c r="U157" i="8" s="1"/>
  <c r="L131" i="8"/>
  <c r="N131" i="8" s="1"/>
  <c r="O131" i="8" s="1"/>
  <c r="P131" i="8" s="1"/>
  <c r="U131" i="8" s="1"/>
  <c r="L754" i="8"/>
  <c r="N754" i="8" s="1"/>
  <c r="O754" i="8" s="1"/>
  <c r="P754" i="8" s="1"/>
  <c r="L513" i="8"/>
  <c r="N513" i="8" s="1"/>
  <c r="O513" i="8" s="1"/>
  <c r="P513" i="8" s="1"/>
  <c r="U513" i="8" s="1"/>
  <c r="L831" i="8"/>
  <c r="N831" i="8" s="1"/>
  <c r="O831" i="8" s="1"/>
  <c r="P831" i="8" s="1"/>
  <c r="L280" i="8"/>
  <c r="N280" i="8" s="1"/>
  <c r="O280" i="8" s="1"/>
  <c r="P280" i="8" s="1"/>
  <c r="U280" i="8" s="1"/>
  <c r="L837" i="8"/>
  <c r="N837" i="8" s="1"/>
  <c r="O837" i="8" s="1"/>
  <c r="P837" i="8" s="1"/>
  <c r="L951" i="8"/>
  <c r="N951" i="8" s="1"/>
  <c r="O951" i="8" s="1"/>
  <c r="P951" i="8" s="1"/>
  <c r="L433" i="8"/>
  <c r="N433" i="8" s="1"/>
  <c r="O433" i="8" s="1"/>
  <c r="P433" i="8" s="1"/>
  <c r="U433" i="8" s="1"/>
  <c r="L721" i="8"/>
  <c r="N721" i="8" s="1"/>
  <c r="O721" i="8" s="1"/>
  <c r="P721" i="8" s="1"/>
  <c r="L416" i="8"/>
  <c r="N416" i="8" s="1"/>
  <c r="O416" i="8" s="1"/>
  <c r="P416" i="8" s="1"/>
  <c r="U416" i="8" s="1"/>
  <c r="L288" i="8"/>
  <c r="N288" i="8" s="1"/>
  <c r="O288" i="8" s="1"/>
  <c r="P288" i="8" s="1"/>
  <c r="U288" i="8" s="1"/>
  <c r="L654" i="8"/>
  <c r="N654" i="8" s="1"/>
  <c r="O654" i="8" s="1"/>
  <c r="P654" i="8" s="1"/>
  <c r="L883" i="8"/>
  <c r="N883" i="8" s="1"/>
  <c r="O883" i="8" s="1"/>
  <c r="P883" i="8" s="1"/>
  <c r="L971" i="8"/>
  <c r="N971" i="8" s="1"/>
  <c r="O971" i="8" s="1"/>
  <c r="P971" i="8" s="1"/>
  <c r="L97" i="8"/>
  <c r="N97" i="8" s="1"/>
  <c r="O97" i="8" s="1"/>
  <c r="P97" i="8" s="1"/>
  <c r="U97" i="8" s="1"/>
  <c r="L265" i="8"/>
  <c r="N265" i="8" s="1"/>
  <c r="O265" i="8" s="1"/>
  <c r="P265" i="8" s="1"/>
  <c r="U265" i="8" s="1"/>
  <c r="L529" i="8"/>
  <c r="N529" i="8" s="1"/>
  <c r="O529" i="8" s="1"/>
  <c r="P529" i="8" s="1"/>
  <c r="U529" i="8" s="1"/>
  <c r="L729" i="8"/>
  <c r="N729" i="8" s="1"/>
  <c r="O729" i="8" s="1"/>
  <c r="P729" i="8" s="1"/>
  <c r="L307" i="8"/>
  <c r="N307" i="8" s="1"/>
  <c r="O307" i="8" s="1"/>
  <c r="P307" i="8" s="1"/>
  <c r="U307" i="8" s="1"/>
  <c r="L90" i="8"/>
  <c r="N90" i="8" s="1"/>
  <c r="O90" i="8" s="1"/>
  <c r="P90" i="8" s="1"/>
  <c r="U90" i="8" s="1"/>
  <c r="L436" i="8"/>
  <c r="N436" i="8" s="1"/>
  <c r="O436" i="8" s="1"/>
  <c r="P436" i="8" s="1"/>
  <c r="U436" i="8" s="1"/>
  <c r="L755" i="8"/>
  <c r="N755" i="8" s="1"/>
  <c r="O755" i="8" s="1"/>
  <c r="P755" i="8" s="1"/>
  <c r="L963" i="8"/>
  <c r="N963" i="8" s="1"/>
  <c r="O963" i="8" s="1"/>
  <c r="P963" i="8" s="1"/>
  <c r="L369" i="8"/>
  <c r="N369" i="8" s="1"/>
  <c r="O369" i="8" s="1"/>
  <c r="P369" i="8" s="1"/>
  <c r="U369" i="8" s="1"/>
  <c r="L897" i="8"/>
  <c r="N897" i="8" s="1"/>
  <c r="O897" i="8" s="1"/>
  <c r="P897" i="8" s="1"/>
  <c r="L215" i="8"/>
  <c r="N215" i="8" s="1"/>
  <c r="O215" i="8" s="1"/>
  <c r="P215" i="8" s="1"/>
  <c r="U215" i="8" s="1"/>
  <c r="L590" i="8"/>
  <c r="N590" i="8" s="1"/>
  <c r="O590" i="8" s="1"/>
  <c r="P590" i="8" s="1"/>
  <c r="L859" i="8"/>
  <c r="N859" i="8" s="1"/>
  <c r="O859" i="8" s="1"/>
  <c r="P859" i="8" s="1"/>
  <c r="L964" i="8"/>
  <c r="N964" i="8" s="1"/>
  <c r="O964" i="8" s="1"/>
  <c r="P964" i="8" s="1"/>
  <c r="L262" i="8"/>
  <c r="N262" i="8" s="1"/>
  <c r="O262" i="8" s="1"/>
  <c r="P262" i="8" s="1"/>
  <c r="U262" i="8" s="1"/>
  <c r="L591" i="8"/>
  <c r="N591" i="8" s="1"/>
  <c r="O591" i="8" s="1"/>
  <c r="P591" i="8" s="1"/>
  <c r="L813" i="8"/>
  <c r="N813" i="8" s="1"/>
  <c r="O813" i="8" s="1"/>
  <c r="P813" i="8" s="1"/>
  <c r="L919" i="8"/>
  <c r="N919" i="8" s="1"/>
  <c r="O919" i="8" s="1"/>
  <c r="P919" i="8" s="1"/>
  <c r="L2" i="8"/>
  <c r="N2" i="8" s="1"/>
  <c r="O2" i="8" s="1"/>
  <c r="P2" i="8" s="1"/>
  <c r="U2" i="8" s="1"/>
  <c r="L607" i="8"/>
  <c r="N607" i="8" s="1"/>
  <c r="O607" i="8" s="1"/>
  <c r="P607" i="8" s="1"/>
  <c r="L525" i="8"/>
  <c r="N525" i="8" s="1"/>
  <c r="O525" i="8" s="1"/>
  <c r="P525" i="8" s="1"/>
  <c r="U525" i="8" s="1"/>
  <c r="L443" i="8"/>
  <c r="N443" i="8" s="1"/>
  <c r="O443" i="8" s="1"/>
  <c r="P443" i="8" s="1"/>
  <c r="U443" i="8" s="1"/>
  <c r="L351" i="8"/>
  <c r="N351" i="8" s="1"/>
  <c r="O351" i="8" s="1"/>
  <c r="P351" i="8" s="1"/>
  <c r="U351" i="8" s="1"/>
  <c r="L269" i="8"/>
  <c r="N269" i="8" s="1"/>
  <c r="O269" i="8" s="1"/>
  <c r="P269" i="8" s="1"/>
  <c r="U269" i="8" s="1"/>
  <c r="L123" i="8"/>
  <c r="N123" i="8" s="1"/>
  <c r="O123" i="8" s="1"/>
  <c r="P123" i="8" s="1"/>
  <c r="U123" i="8" s="1"/>
  <c r="L872" i="8"/>
  <c r="N872" i="8" s="1"/>
  <c r="O872" i="8" s="1"/>
  <c r="P872" i="8" s="1"/>
  <c r="L808" i="8"/>
  <c r="N808" i="8" s="1"/>
  <c r="O808" i="8" s="1"/>
  <c r="P808" i="8" s="1"/>
  <c r="L744" i="8"/>
  <c r="N744" i="8" s="1"/>
  <c r="O744" i="8" s="1"/>
  <c r="P744" i="8" s="1"/>
  <c r="L679" i="8"/>
  <c r="N679" i="8" s="1"/>
  <c r="O679" i="8" s="1"/>
  <c r="P679" i="8" s="1"/>
  <c r="L597" i="8"/>
  <c r="N597" i="8" s="1"/>
  <c r="O597" i="8" s="1"/>
  <c r="P597" i="8" s="1"/>
  <c r="L515" i="8"/>
  <c r="N515" i="8" s="1"/>
  <c r="O515" i="8" s="1"/>
  <c r="P515" i="8" s="1"/>
  <c r="U515" i="8" s="1"/>
  <c r="L423" i="8"/>
  <c r="N423" i="8" s="1"/>
  <c r="O423" i="8" s="1"/>
  <c r="P423" i="8" s="1"/>
  <c r="U423" i="8" s="1"/>
  <c r="L341" i="8"/>
  <c r="N341" i="8" s="1"/>
  <c r="O341" i="8" s="1"/>
  <c r="P341" i="8" s="1"/>
  <c r="U341" i="8" s="1"/>
  <c r="L259" i="8"/>
  <c r="N259" i="8" s="1"/>
  <c r="O259" i="8" s="1"/>
  <c r="P259" i="8" s="1"/>
  <c r="U259" i="8" s="1"/>
  <c r="L735" i="8"/>
  <c r="N735" i="8" s="1"/>
  <c r="O735" i="8" s="1"/>
  <c r="P735" i="8" s="1"/>
  <c r="L669" i="8"/>
  <c r="N669" i="8" s="1"/>
  <c r="O669" i="8" s="1"/>
  <c r="P669" i="8" s="1"/>
  <c r="L587" i="8"/>
  <c r="N587" i="8" s="1"/>
  <c r="O587" i="8" s="1"/>
  <c r="P587" i="8" s="1"/>
  <c r="L495" i="8"/>
  <c r="N495" i="8" s="1"/>
  <c r="O495" i="8" s="1"/>
  <c r="P495" i="8" s="1"/>
  <c r="U495" i="8" s="1"/>
  <c r="L413" i="8"/>
  <c r="N413" i="8" s="1"/>
  <c r="O413" i="8" s="1"/>
  <c r="P413" i="8" s="1"/>
  <c r="U413" i="8" s="1"/>
  <c r="L331" i="8"/>
  <c r="N331" i="8" s="1"/>
  <c r="O331" i="8" s="1"/>
  <c r="P331" i="8" s="1"/>
  <c r="U331" i="8" s="1"/>
  <c r="L237" i="8"/>
  <c r="N237" i="8" s="1"/>
  <c r="O237" i="8" s="1"/>
  <c r="P237" i="8" s="1"/>
  <c r="U237" i="8" s="1"/>
  <c r="L854" i="8"/>
  <c r="N854" i="8" s="1"/>
  <c r="O854" i="8" s="1"/>
  <c r="P854" i="8" s="1"/>
  <c r="L790" i="8"/>
  <c r="N790" i="8" s="1"/>
  <c r="O790" i="8" s="1"/>
  <c r="P790" i="8" s="1"/>
  <c r="L726" i="8"/>
  <c r="N726" i="8" s="1"/>
  <c r="O726" i="8" s="1"/>
  <c r="P726" i="8" s="1"/>
  <c r="L659" i="8"/>
  <c r="N659" i="8" s="1"/>
  <c r="O659" i="8" s="1"/>
  <c r="P659" i="8" s="1"/>
  <c r="L567" i="8"/>
  <c r="N567" i="8" s="1"/>
  <c r="O567" i="8" s="1"/>
  <c r="P567" i="8" s="1"/>
  <c r="U567" i="8" s="1"/>
  <c r="L485" i="8"/>
  <c r="N485" i="8" s="1"/>
  <c r="O485" i="8" s="1"/>
  <c r="P485" i="8" s="1"/>
  <c r="U485" i="8" s="1"/>
  <c r="L311" i="8"/>
  <c r="N311" i="8" s="1"/>
  <c r="O311" i="8" s="1"/>
  <c r="P311" i="8" s="1"/>
  <c r="U311" i="8" s="1"/>
  <c r="L223" i="8"/>
  <c r="N223" i="8" s="1"/>
  <c r="O223" i="8" s="1"/>
  <c r="P223" i="8" s="1"/>
  <c r="U223" i="8" s="1"/>
  <c r="L709" i="8"/>
  <c r="N709" i="8" s="1"/>
  <c r="O709" i="8" s="1"/>
  <c r="P709" i="8" s="1"/>
  <c r="L630" i="8"/>
  <c r="N630" i="8" s="1"/>
  <c r="O630" i="8" s="1"/>
  <c r="P630" i="8" s="1"/>
  <c r="L374" i="8"/>
  <c r="N374" i="8" s="1"/>
  <c r="O374" i="8" s="1"/>
  <c r="P374" i="8" s="1"/>
  <c r="U374" i="8" s="1"/>
  <c r="L171" i="8"/>
  <c r="N171" i="8" s="1"/>
  <c r="O171" i="8" s="1"/>
  <c r="P171" i="8" s="1"/>
  <c r="U171" i="8" s="1"/>
  <c r="L876" i="8"/>
  <c r="N876" i="8" s="1"/>
  <c r="O876" i="8" s="1"/>
  <c r="P876" i="8" s="1"/>
  <c r="L812" i="8"/>
  <c r="N812" i="8" s="1"/>
  <c r="O812" i="8" s="1"/>
  <c r="P812" i="8" s="1"/>
  <c r="L748" i="8"/>
  <c r="N748" i="8" s="1"/>
  <c r="O748" i="8" s="1"/>
  <c r="P748" i="8" s="1"/>
  <c r="L684" i="8"/>
  <c r="N684" i="8" s="1"/>
  <c r="O684" i="8" s="1"/>
  <c r="P684" i="8" s="1"/>
  <c r="L592" i="8"/>
  <c r="N592" i="8" s="1"/>
  <c r="O592" i="8" s="1"/>
  <c r="P592" i="8" s="1"/>
  <c r="L428" i="8"/>
  <c r="N428" i="8" s="1"/>
  <c r="O428" i="8" s="1"/>
  <c r="P428" i="8" s="1"/>
  <c r="U428" i="8" s="1"/>
  <c r="L336" i="8"/>
  <c r="N336" i="8" s="1"/>
  <c r="O336" i="8" s="1"/>
  <c r="P336" i="8" s="1"/>
  <c r="U336" i="8" s="1"/>
  <c r="L254" i="8"/>
  <c r="N254" i="8" s="1"/>
  <c r="O254" i="8" s="1"/>
  <c r="P254" i="8" s="1"/>
  <c r="U254" i="8" s="1"/>
  <c r="L216" i="8"/>
  <c r="N216" i="8" s="1"/>
  <c r="O216" i="8" s="1"/>
  <c r="P216" i="8" s="1"/>
  <c r="U216" i="8" s="1"/>
  <c r="L152" i="8"/>
  <c r="N152" i="8" s="1"/>
  <c r="O152" i="8" s="1"/>
  <c r="P152" i="8" s="1"/>
  <c r="U152" i="8" s="1"/>
  <c r="L88" i="8"/>
  <c r="N88" i="8" s="1"/>
  <c r="O88" i="8" s="1"/>
  <c r="P88" i="8" s="1"/>
  <c r="U88" i="8" s="1"/>
  <c r="L24" i="8"/>
  <c r="N24" i="8" s="1"/>
  <c r="O24" i="8" s="1"/>
  <c r="P24" i="8" s="1"/>
  <c r="U24" i="8" s="1"/>
  <c r="L167" i="8"/>
  <c r="N167" i="8" s="1"/>
  <c r="O167" i="8" s="1"/>
  <c r="P167" i="8" s="1"/>
  <c r="U167" i="8" s="1"/>
  <c r="L103" i="8"/>
  <c r="N103" i="8" s="1"/>
  <c r="O103" i="8" s="1"/>
  <c r="P103" i="8" s="1"/>
  <c r="U103" i="8" s="1"/>
  <c r="L39" i="8"/>
  <c r="N39" i="8" s="1"/>
  <c r="O39" i="8" s="1"/>
  <c r="P39" i="8" s="1"/>
  <c r="U39" i="8" s="1"/>
  <c r="L174" i="8"/>
  <c r="N174" i="8" s="1"/>
  <c r="O174" i="8" s="1"/>
  <c r="P174" i="8" s="1"/>
  <c r="U174" i="8" s="1"/>
  <c r="L110" i="8"/>
  <c r="N110" i="8" s="1"/>
  <c r="O110" i="8" s="1"/>
  <c r="P110" i="8" s="1"/>
  <c r="U110" i="8" s="1"/>
  <c r="L46" i="8"/>
  <c r="N46" i="8" s="1"/>
  <c r="O46" i="8" s="1"/>
  <c r="P46" i="8" s="1"/>
  <c r="U46" i="8" s="1"/>
  <c r="L205" i="8"/>
  <c r="N205" i="8" s="1"/>
  <c r="O205" i="8" s="1"/>
  <c r="P205" i="8" s="1"/>
  <c r="U205" i="8" s="1"/>
  <c r="L141" i="8"/>
  <c r="N141" i="8" s="1"/>
  <c r="O141" i="8" s="1"/>
  <c r="P141" i="8" s="1"/>
  <c r="U141" i="8" s="1"/>
  <c r="L77" i="8"/>
  <c r="N77" i="8" s="1"/>
  <c r="O77" i="8" s="1"/>
  <c r="P77" i="8" s="1"/>
  <c r="U77" i="8" s="1"/>
  <c r="L13" i="8"/>
  <c r="N13" i="8" s="1"/>
  <c r="O13" i="8" s="1"/>
  <c r="P13" i="8" s="1"/>
  <c r="U13" i="8" s="1"/>
  <c r="L180" i="8"/>
  <c r="N180" i="8" s="1"/>
  <c r="O180" i="8" s="1"/>
  <c r="P180" i="8" s="1"/>
  <c r="U180" i="8" s="1"/>
  <c r="L116" i="8"/>
  <c r="N116" i="8" s="1"/>
  <c r="O116" i="8" s="1"/>
  <c r="P116" i="8" s="1"/>
  <c r="U116" i="8" s="1"/>
  <c r="L52" i="8"/>
  <c r="N52" i="8" s="1"/>
  <c r="O52" i="8" s="1"/>
  <c r="P52" i="8" s="1"/>
  <c r="U52" i="8" s="1"/>
  <c r="L73" i="8"/>
  <c r="N73" i="8" s="1"/>
  <c r="O73" i="8" s="1"/>
  <c r="P73" i="8" s="1"/>
  <c r="U73" i="8" s="1"/>
  <c r="L257" i="8"/>
  <c r="N257" i="8" s="1"/>
  <c r="O257" i="8" s="1"/>
  <c r="P257" i="8" s="1"/>
  <c r="U257" i="8" s="1"/>
  <c r="L537" i="8"/>
  <c r="N537" i="8" s="1"/>
  <c r="O537" i="8" s="1"/>
  <c r="P537" i="8" s="1"/>
  <c r="U537" i="8" s="1"/>
  <c r="L817" i="8"/>
  <c r="N817" i="8" s="1"/>
  <c r="O817" i="8" s="1"/>
  <c r="P817" i="8" s="1"/>
  <c r="L815" i="8"/>
  <c r="N815" i="8" s="1"/>
  <c r="O815" i="8" s="1"/>
  <c r="P815" i="8" s="1"/>
  <c r="L891" i="8"/>
  <c r="N891" i="8" s="1"/>
  <c r="O891" i="8" s="1"/>
  <c r="P891" i="8" s="1"/>
  <c r="L458" i="8"/>
  <c r="N458" i="8" s="1"/>
  <c r="O458" i="8" s="1"/>
  <c r="P458" i="8" s="1"/>
  <c r="U458" i="8" s="1"/>
  <c r="L810" i="8"/>
  <c r="N810" i="8" s="1"/>
  <c r="O810" i="8" s="1"/>
  <c r="P810" i="8" s="1"/>
  <c r="L186" i="8"/>
  <c r="N186" i="8" s="1"/>
  <c r="O186" i="8" s="1"/>
  <c r="P186" i="8" s="1"/>
  <c r="U186" i="8" s="1"/>
  <c r="L682" i="8"/>
  <c r="N682" i="8" s="1"/>
  <c r="O682" i="8" s="1"/>
  <c r="P682" i="8" s="1"/>
  <c r="L178" i="8"/>
  <c r="N178" i="8" s="1"/>
  <c r="O178" i="8" s="1"/>
  <c r="P178" i="8" s="1"/>
  <c r="U178" i="8" s="1"/>
  <c r="L906" i="8"/>
  <c r="N906" i="8" s="1"/>
  <c r="O906" i="8" s="1"/>
  <c r="P906" i="8" s="1"/>
  <c r="L354" i="8"/>
  <c r="N354" i="8" s="1"/>
  <c r="O354" i="8" s="1"/>
  <c r="P354" i="8" s="1"/>
  <c r="U354" i="8" s="1"/>
  <c r="L874" i="8"/>
  <c r="N874" i="8" s="1"/>
  <c r="O874" i="8" s="1"/>
  <c r="P874" i="8" s="1"/>
  <c r="L314" i="8"/>
  <c r="N314" i="8" s="1"/>
  <c r="O314" i="8" s="1"/>
  <c r="P314" i="8" s="1"/>
  <c r="U314" i="8" s="1"/>
  <c r="L618" i="8"/>
  <c r="N618" i="8" s="1"/>
  <c r="O618" i="8" s="1"/>
  <c r="P618" i="8" s="1"/>
  <c r="L34" i="8"/>
  <c r="N34" i="8" s="1"/>
  <c r="O34" i="8" s="1"/>
  <c r="P34" i="8" s="1"/>
  <c r="U34" i="8" s="1"/>
  <c r="L258" i="8"/>
  <c r="N258" i="8" s="1"/>
  <c r="O258" i="8" s="1"/>
  <c r="P258" i="8" s="1"/>
  <c r="U258" i="8" s="1"/>
  <c r="L762" i="8"/>
  <c r="N762" i="8" s="1"/>
  <c r="O762" i="8" s="1"/>
  <c r="P762" i="8" s="1"/>
  <c r="L818" i="8"/>
  <c r="N818" i="8" s="1"/>
  <c r="O818" i="8" s="1"/>
  <c r="P818" i="8" s="1"/>
  <c r="L418" i="8"/>
  <c r="N418" i="8" s="1"/>
  <c r="O418" i="8" s="1"/>
  <c r="P418" i="8" s="1"/>
  <c r="U418" i="8" s="1"/>
  <c r="L970" i="8"/>
  <c r="N970" i="8" s="1"/>
  <c r="O970" i="8" s="1"/>
  <c r="P970" i="8" s="1"/>
  <c r="L878" i="8"/>
  <c r="N878" i="8" s="1"/>
  <c r="O878" i="8" s="1"/>
  <c r="P878" i="8" s="1"/>
  <c r="L163" i="8"/>
  <c r="N163" i="8" s="1"/>
  <c r="O163" i="8" s="1"/>
  <c r="P163" i="8" s="1"/>
  <c r="U163" i="8" s="1"/>
  <c r="L138" i="8"/>
  <c r="N138" i="8" s="1"/>
  <c r="O138" i="8" s="1"/>
  <c r="P138" i="8" s="1"/>
  <c r="U138" i="8" s="1"/>
  <c r="L855" i="8"/>
  <c r="N855" i="8" s="1"/>
  <c r="O855" i="8" s="1"/>
  <c r="P855" i="8" s="1"/>
  <c r="L363" i="8"/>
  <c r="N363" i="8" s="1"/>
  <c r="O363" i="8" s="1"/>
  <c r="P363" i="8" s="1"/>
  <c r="U363" i="8" s="1"/>
  <c r="L480" i="8"/>
  <c r="N480" i="8" s="1"/>
  <c r="O480" i="8" s="1"/>
  <c r="P480" i="8" s="1"/>
  <c r="U480" i="8" s="1"/>
  <c r="L900" i="8"/>
  <c r="N900" i="8" s="1"/>
  <c r="O900" i="8" s="1"/>
  <c r="P900" i="8" s="1"/>
  <c r="L379" i="8"/>
  <c r="N379" i="8" s="1"/>
  <c r="O379" i="8" s="1"/>
  <c r="P379" i="8" s="1"/>
  <c r="U379" i="8" s="1"/>
  <c r="L696" i="8"/>
  <c r="N696" i="8" s="1"/>
  <c r="O696" i="8" s="1"/>
  <c r="P696" i="8" s="1"/>
  <c r="L277" i="8"/>
  <c r="N277" i="8" s="1"/>
  <c r="O277" i="8" s="1"/>
  <c r="P277" i="8" s="1"/>
  <c r="U277" i="8" s="1"/>
  <c r="L349" i="8"/>
  <c r="N349" i="8" s="1"/>
  <c r="O349" i="8" s="1"/>
  <c r="P349" i="8" s="1"/>
  <c r="U349" i="8" s="1"/>
  <c r="L421" i="8"/>
  <c r="N421" i="8" s="1"/>
  <c r="O421" i="8" s="1"/>
  <c r="P421" i="8" s="1"/>
  <c r="U421" i="8" s="1"/>
  <c r="L725" i="8"/>
  <c r="N725" i="8" s="1"/>
  <c r="O725" i="8" s="1"/>
  <c r="P725" i="8" s="1"/>
  <c r="L222" i="8"/>
  <c r="N222" i="8" s="1"/>
  <c r="O222" i="8" s="1"/>
  <c r="P222" i="8" s="1"/>
  <c r="U222" i="8" s="1"/>
  <c r="L446" i="8"/>
  <c r="N446" i="8" s="1"/>
  <c r="O446" i="8" s="1"/>
  <c r="P446" i="8" s="1"/>
  <c r="U446" i="8" s="1"/>
  <c r="L40" i="8"/>
  <c r="N40" i="8" s="1"/>
  <c r="O40" i="8" s="1"/>
  <c r="P40" i="8" s="1"/>
  <c r="U40" i="8" s="1"/>
  <c r="L221" i="8"/>
  <c r="N221" i="8" s="1"/>
  <c r="O221" i="8" s="1"/>
  <c r="P221" i="8" s="1"/>
  <c r="U221" i="8" s="1"/>
  <c r="L170" i="8"/>
  <c r="N170" i="8" s="1"/>
  <c r="O170" i="8" s="1"/>
  <c r="P170" i="8" s="1"/>
  <c r="U170" i="8" s="1"/>
  <c r="L279" i="8"/>
  <c r="N279" i="8" s="1"/>
  <c r="O279" i="8" s="1"/>
  <c r="P279" i="8" s="1"/>
  <c r="U279" i="8" s="1"/>
  <c r="L608" i="8"/>
  <c r="N608" i="8" s="1"/>
  <c r="O608" i="8" s="1"/>
  <c r="P608" i="8" s="1"/>
  <c r="L867" i="8"/>
  <c r="N867" i="8" s="1"/>
  <c r="O867" i="8" s="1"/>
  <c r="P867" i="8" s="1"/>
  <c r="L959" i="8"/>
  <c r="N959" i="8" s="1"/>
  <c r="O959" i="8" s="1"/>
  <c r="P959" i="8" s="1"/>
  <c r="L225" i="8"/>
  <c r="N225" i="8" s="1"/>
  <c r="O225" i="8" s="1"/>
  <c r="P225" i="8" s="1"/>
  <c r="U225" i="8" s="1"/>
  <c r="L833" i="8"/>
  <c r="N833" i="8" s="1"/>
  <c r="O833" i="8" s="1"/>
  <c r="P833" i="8" s="1"/>
  <c r="L316" i="8"/>
  <c r="N316" i="8" s="1"/>
  <c r="O316" i="8" s="1"/>
  <c r="P316" i="8" s="1"/>
  <c r="U316" i="8" s="1"/>
  <c r="L645" i="8"/>
  <c r="N645" i="8" s="1"/>
  <c r="O645" i="8" s="1"/>
  <c r="P645" i="8" s="1"/>
  <c r="L968" i="8"/>
  <c r="N968" i="8" s="1"/>
  <c r="O968" i="8" s="1"/>
  <c r="P968" i="8" s="1"/>
  <c r="L249" i="8"/>
  <c r="N249" i="8" s="1"/>
  <c r="O249" i="8" s="1"/>
  <c r="P249" i="8" s="1"/>
  <c r="U249" i="8" s="1"/>
  <c r="L545" i="8"/>
  <c r="N545" i="8" s="1"/>
  <c r="O545" i="8" s="1"/>
  <c r="P545" i="8" s="1"/>
  <c r="U545" i="8" s="1"/>
  <c r="L889" i="8"/>
  <c r="N889" i="8" s="1"/>
  <c r="O889" i="8" s="1"/>
  <c r="P889" i="8" s="1"/>
  <c r="L901" i="8"/>
  <c r="N901" i="8" s="1"/>
  <c r="O901" i="8" s="1"/>
  <c r="P901" i="8" s="1"/>
  <c r="L317" i="8"/>
  <c r="N317" i="8" s="1"/>
  <c r="O317" i="8" s="1"/>
  <c r="P317" i="8" s="1"/>
  <c r="U317" i="8" s="1"/>
  <c r="L683" i="8"/>
  <c r="N683" i="8" s="1"/>
  <c r="O683" i="8" s="1"/>
  <c r="P683" i="8" s="1"/>
  <c r="L853" i="8"/>
  <c r="N853" i="8" s="1"/>
  <c r="O853" i="8" s="1"/>
  <c r="P853" i="8" s="1"/>
  <c r="L960" i="8"/>
  <c r="N960" i="8" s="1"/>
  <c r="O960" i="8" s="1"/>
  <c r="P960" i="8" s="1"/>
  <c r="L465" i="8"/>
  <c r="N465" i="8" s="1"/>
  <c r="O465" i="8" s="1"/>
  <c r="P465" i="8" s="1"/>
  <c r="U465" i="8" s="1"/>
  <c r="L761" i="8"/>
  <c r="N761" i="8" s="1"/>
  <c r="O761" i="8" s="1"/>
  <c r="P761" i="8" s="1"/>
  <c r="L563" i="8"/>
  <c r="N563" i="8" s="1"/>
  <c r="O563" i="8" s="1"/>
  <c r="P563" i="8" s="1"/>
  <c r="U563" i="8" s="1"/>
  <c r="L325" i="8"/>
  <c r="N325" i="8" s="1"/>
  <c r="O325" i="8" s="1"/>
  <c r="P325" i="8" s="1"/>
  <c r="U325" i="8" s="1"/>
  <c r="L775" i="8"/>
  <c r="N775" i="8" s="1"/>
  <c r="O775" i="8" s="1"/>
  <c r="P775" i="8" s="1"/>
  <c r="L895" i="8"/>
  <c r="N895" i="8" s="1"/>
  <c r="O895" i="8" s="1"/>
  <c r="P895" i="8" s="1"/>
  <c r="L980" i="8"/>
  <c r="N980" i="8" s="1"/>
  <c r="O980" i="8" s="1"/>
  <c r="P980" i="8" s="1"/>
  <c r="L121" i="8"/>
  <c r="N121" i="8" s="1"/>
  <c r="O121" i="8" s="1"/>
  <c r="P121" i="8" s="1"/>
  <c r="U121" i="8" s="1"/>
  <c r="L297" i="8"/>
  <c r="N297" i="8" s="1"/>
  <c r="O297" i="8" s="1"/>
  <c r="P297" i="8" s="1"/>
  <c r="U297" i="8" s="1"/>
  <c r="L553" i="8"/>
  <c r="N553" i="8" s="1"/>
  <c r="O553" i="8" s="1"/>
  <c r="P553" i="8" s="1"/>
  <c r="U553" i="8" s="1"/>
  <c r="L769" i="8"/>
  <c r="N769" i="8" s="1"/>
  <c r="O769" i="8" s="1"/>
  <c r="P769" i="8" s="1"/>
  <c r="L453" i="8"/>
  <c r="N453" i="8" s="1"/>
  <c r="O453" i="8" s="1"/>
  <c r="P453" i="8" s="1"/>
  <c r="U453" i="8" s="1"/>
  <c r="L122" i="8"/>
  <c r="N122" i="8" s="1"/>
  <c r="O122" i="8" s="1"/>
  <c r="P122" i="8" s="1"/>
  <c r="U122" i="8" s="1"/>
  <c r="L472" i="8"/>
  <c r="N472" i="8" s="1"/>
  <c r="O472" i="8" s="1"/>
  <c r="P472" i="8" s="1"/>
  <c r="U472" i="8" s="1"/>
  <c r="L871" i="8"/>
  <c r="N871" i="8" s="1"/>
  <c r="O871" i="8" s="1"/>
  <c r="P871" i="8" s="1"/>
  <c r="L972" i="8"/>
  <c r="N972" i="8" s="1"/>
  <c r="O972" i="8" s="1"/>
  <c r="P972" i="8" s="1"/>
  <c r="L401" i="8"/>
  <c r="N401" i="8" s="1"/>
  <c r="O401" i="8" s="1"/>
  <c r="P401" i="8" s="1"/>
  <c r="U401" i="8" s="1"/>
  <c r="L937" i="8"/>
  <c r="N937" i="8" s="1"/>
  <c r="O937" i="8" s="1"/>
  <c r="P937" i="8" s="1"/>
  <c r="L261" i="8"/>
  <c r="N261" i="8" s="1"/>
  <c r="O261" i="8" s="1"/>
  <c r="P261" i="8" s="1"/>
  <c r="U261" i="8" s="1"/>
  <c r="L627" i="8"/>
  <c r="N627" i="8" s="1"/>
  <c r="O627" i="8" s="1"/>
  <c r="P627" i="8" s="1"/>
  <c r="L886" i="8"/>
  <c r="N886" i="8" s="1"/>
  <c r="O886" i="8" s="1"/>
  <c r="P886" i="8" s="1"/>
  <c r="L973" i="8"/>
  <c r="N973" i="8" s="1"/>
  <c r="O973" i="8" s="1"/>
  <c r="P973" i="8" s="1"/>
  <c r="L299" i="8"/>
  <c r="N299" i="8" s="1"/>
  <c r="O299" i="8" s="1"/>
  <c r="P299" i="8" s="1"/>
  <c r="U299" i="8" s="1"/>
  <c r="L628" i="8"/>
  <c r="N628" i="8" s="1"/>
  <c r="O628" i="8" s="1"/>
  <c r="P628" i="8" s="1"/>
  <c r="L829" i="8"/>
  <c r="N829" i="8" s="1"/>
  <c r="O829" i="8" s="1"/>
  <c r="P829" i="8" s="1"/>
  <c r="L928" i="8"/>
  <c r="N928" i="8" s="1"/>
  <c r="O928" i="8" s="1"/>
  <c r="P928" i="8" s="1"/>
  <c r="L680" i="8"/>
  <c r="N680" i="8" s="1"/>
  <c r="O680" i="8" s="1"/>
  <c r="P680" i="8" s="1"/>
  <c r="L598" i="8"/>
  <c r="N598" i="8" s="1"/>
  <c r="O598" i="8" s="1"/>
  <c r="P598" i="8" s="1"/>
  <c r="L342" i="8"/>
  <c r="N342" i="8" s="1"/>
  <c r="O342" i="8" s="1"/>
  <c r="P342" i="8" s="1"/>
  <c r="U342" i="8" s="1"/>
  <c r="L864" i="8"/>
  <c r="N864" i="8" s="1"/>
  <c r="O864" i="8" s="1"/>
  <c r="P864" i="8" s="1"/>
  <c r="L800" i="8"/>
  <c r="N800" i="8" s="1"/>
  <c r="O800" i="8" s="1"/>
  <c r="P800" i="8" s="1"/>
  <c r="L736" i="8"/>
  <c r="N736" i="8" s="1"/>
  <c r="O736" i="8" s="1"/>
  <c r="P736" i="8" s="1"/>
  <c r="L670" i="8"/>
  <c r="N670" i="8" s="1"/>
  <c r="O670" i="8" s="1"/>
  <c r="P670" i="8" s="1"/>
  <c r="L588" i="8"/>
  <c r="N588" i="8" s="1"/>
  <c r="O588" i="8" s="1"/>
  <c r="P588" i="8" s="1"/>
  <c r="L496" i="8"/>
  <c r="N496" i="8" s="1"/>
  <c r="O496" i="8" s="1"/>
  <c r="P496" i="8" s="1"/>
  <c r="U496" i="8" s="1"/>
  <c r="L414" i="8"/>
  <c r="N414" i="8" s="1"/>
  <c r="O414" i="8" s="1"/>
  <c r="P414" i="8" s="1"/>
  <c r="U414" i="8" s="1"/>
  <c r="L332" i="8"/>
  <c r="N332" i="8" s="1"/>
  <c r="O332" i="8" s="1"/>
  <c r="P332" i="8" s="1"/>
  <c r="U332" i="8" s="1"/>
  <c r="L238" i="8"/>
  <c r="N238" i="8" s="1"/>
  <c r="O238" i="8" s="1"/>
  <c r="P238" i="8" s="1"/>
  <c r="U238" i="8" s="1"/>
  <c r="L727" i="8"/>
  <c r="N727" i="8" s="1"/>
  <c r="O727" i="8" s="1"/>
  <c r="P727" i="8" s="1"/>
  <c r="L660" i="8"/>
  <c r="N660" i="8" s="1"/>
  <c r="O660" i="8" s="1"/>
  <c r="P660" i="8" s="1"/>
  <c r="L568" i="8"/>
  <c r="N568" i="8" s="1"/>
  <c r="O568" i="8" s="1"/>
  <c r="P568" i="8" s="1"/>
  <c r="U568" i="8" s="1"/>
  <c r="L486" i="8"/>
  <c r="N486" i="8" s="1"/>
  <c r="O486" i="8" s="1"/>
  <c r="P486" i="8" s="1"/>
  <c r="U486" i="8" s="1"/>
  <c r="L404" i="8"/>
  <c r="N404" i="8" s="1"/>
  <c r="O404" i="8" s="1"/>
  <c r="P404" i="8" s="1"/>
  <c r="U404" i="8" s="1"/>
  <c r="L312" i="8"/>
  <c r="N312" i="8" s="1"/>
  <c r="O312" i="8" s="1"/>
  <c r="P312" i="8" s="1"/>
  <c r="U312" i="8" s="1"/>
  <c r="L179" i="8"/>
  <c r="N179" i="8" s="1"/>
  <c r="O179" i="8" s="1"/>
  <c r="P179" i="8" s="1"/>
  <c r="U179" i="8" s="1"/>
  <c r="L846" i="8"/>
  <c r="N846" i="8" s="1"/>
  <c r="O846" i="8" s="1"/>
  <c r="P846" i="8" s="1"/>
  <c r="L782" i="8"/>
  <c r="N782" i="8" s="1"/>
  <c r="O782" i="8" s="1"/>
  <c r="P782" i="8" s="1"/>
  <c r="L718" i="8"/>
  <c r="N718" i="8" s="1"/>
  <c r="O718" i="8" s="1"/>
  <c r="P718" i="8" s="1"/>
  <c r="L640" i="8"/>
  <c r="N640" i="8" s="1"/>
  <c r="O640" i="8" s="1"/>
  <c r="P640" i="8" s="1"/>
  <c r="L558" i="8"/>
  <c r="N558" i="8" s="1"/>
  <c r="O558" i="8" s="1"/>
  <c r="P558" i="8" s="1"/>
  <c r="U558" i="8" s="1"/>
  <c r="L476" i="8"/>
  <c r="N476" i="8" s="1"/>
  <c r="O476" i="8" s="1"/>
  <c r="P476" i="8" s="1"/>
  <c r="U476" i="8" s="1"/>
  <c r="L384" i="8"/>
  <c r="N384" i="8" s="1"/>
  <c r="O384" i="8" s="1"/>
  <c r="P384" i="8" s="1"/>
  <c r="U384" i="8" s="1"/>
  <c r="L302" i="8"/>
  <c r="N302" i="8" s="1"/>
  <c r="O302" i="8" s="1"/>
  <c r="P302" i="8" s="1"/>
  <c r="U302" i="8" s="1"/>
  <c r="L206" i="8"/>
  <c r="N206" i="8" s="1"/>
  <c r="O206" i="8" s="1"/>
  <c r="P206" i="8" s="1"/>
  <c r="U206" i="8" s="1"/>
  <c r="L701" i="8"/>
  <c r="N701" i="8" s="1"/>
  <c r="O701" i="8" s="1"/>
  <c r="P701" i="8" s="1"/>
  <c r="L621" i="8"/>
  <c r="N621" i="8" s="1"/>
  <c r="O621" i="8" s="1"/>
  <c r="P621" i="8" s="1"/>
  <c r="L447" i="8"/>
  <c r="N447" i="8" s="1"/>
  <c r="O447" i="8" s="1"/>
  <c r="P447" i="8" s="1"/>
  <c r="U447" i="8" s="1"/>
  <c r="L365" i="8"/>
  <c r="N365" i="8" s="1"/>
  <c r="O365" i="8" s="1"/>
  <c r="P365" i="8" s="1"/>
  <c r="U365" i="8" s="1"/>
  <c r="L139" i="8"/>
  <c r="N139" i="8" s="1"/>
  <c r="O139" i="8" s="1"/>
  <c r="P139" i="8" s="1"/>
  <c r="U139" i="8" s="1"/>
  <c r="L868" i="8"/>
  <c r="N868" i="8" s="1"/>
  <c r="O868" i="8" s="1"/>
  <c r="P868" i="8" s="1"/>
  <c r="L804" i="8"/>
  <c r="N804" i="8" s="1"/>
  <c r="O804" i="8" s="1"/>
  <c r="P804" i="8" s="1"/>
  <c r="L740" i="8"/>
  <c r="N740" i="8" s="1"/>
  <c r="O740" i="8" s="1"/>
  <c r="P740" i="8" s="1"/>
  <c r="L675" i="8"/>
  <c r="N675" i="8" s="1"/>
  <c r="O675" i="8" s="1"/>
  <c r="P675" i="8" s="1"/>
  <c r="L583" i="8"/>
  <c r="N583" i="8" s="1"/>
  <c r="O583" i="8" s="1"/>
  <c r="P583" i="8" s="1"/>
  <c r="L501" i="8"/>
  <c r="N501" i="8" s="1"/>
  <c r="O501" i="8" s="1"/>
  <c r="P501" i="8" s="1"/>
  <c r="U501" i="8" s="1"/>
  <c r="L419" i="8"/>
  <c r="N419" i="8" s="1"/>
  <c r="O419" i="8" s="1"/>
  <c r="P419" i="8" s="1"/>
  <c r="U419" i="8" s="1"/>
  <c r="L327" i="8"/>
  <c r="N327" i="8" s="1"/>
  <c r="O327" i="8" s="1"/>
  <c r="P327" i="8" s="1"/>
  <c r="U327" i="8" s="1"/>
  <c r="L244" i="8"/>
  <c r="N244" i="8" s="1"/>
  <c r="O244" i="8" s="1"/>
  <c r="P244" i="8" s="1"/>
  <c r="U244" i="8" s="1"/>
  <c r="L208" i="8"/>
  <c r="N208" i="8" s="1"/>
  <c r="O208" i="8" s="1"/>
  <c r="P208" i="8" s="1"/>
  <c r="U208" i="8" s="1"/>
  <c r="L144" i="8"/>
  <c r="N144" i="8" s="1"/>
  <c r="O144" i="8" s="1"/>
  <c r="P144" i="8" s="1"/>
  <c r="U144" i="8" s="1"/>
  <c r="L80" i="8"/>
  <c r="N80" i="8" s="1"/>
  <c r="O80" i="8" s="1"/>
  <c r="P80" i="8" s="1"/>
  <c r="U80" i="8" s="1"/>
  <c r="L16" i="8"/>
  <c r="N16" i="8" s="1"/>
  <c r="O16" i="8" s="1"/>
  <c r="P16" i="8" s="1"/>
  <c r="U16" i="8" s="1"/>
  <c r="L159" i="8"/>
  <c r="N159" i="8" s="1"/>
  <c r="O159" i="8" s="1"/>
  <c r="P159" i="8" s="1"/>
  <c r="U159" i="8" s="1"/>
  <c r="L95" i="8"/>
  <c r="N95" i="8" s="1"/>
  <c r="O95" i="8" s="1"/>
  <c r="P95" i="8" s="1"/>
  <c r="U95" i="8" s="1"/>
  <c r="L31" i="8"/>
  <c r="N31" i="8" s="1"/>
  <c r="O31" i="8" s="1"/>
  <c r="P31" i="8" s="1"/>
  <c r="U31" i="8" s="1"/>
  <c r="L166" i="8"/>
  <c r="N166" i="8" s="1"/>
  <c r="O166" i="8" s="1"/>
  <c r="P166" i="8" s="1"/>
  <c r="U166" i="8" s="1"/>
  <c r="L102" i="8"/>
  <c r="N102" i="8" s="1"/>
  <c r="O102" i="8" s="1"/>
  <c r="P102" i="8" s="1"/>
  <c r="U102" i="8" s="1"/>
  <c r="L38" i="8"/>
  <c r="N38" i="8" s="1"/>
  <c r="O38" i="8" s="1"/>
  <c r="P38" i="8" s="1"/>
  <c r="U38" i="8" s="1"/>
  <c r="L197" i="8"/>
  <c r="N197" i="8" s="1"/>
  <c r="O197" i="8" s="1"/>
  <c r="P197" i="8" s="1"/>
  <c r="U197" i="8" s="1"/>
  <c r="L133" i="8"/>
  <c r="N133" i="8" s="1"/>
  <c r="O133" i="8" s="1"/>
  <c r="P133" i="8" s="1"/>
  <c r="U133" i="8" s="1"/>
  <c r="L69" i="8"/>
  <c r="N69" i="8" s="1"/>
  <c r="O69" i="8" s="1"/>
  <c r="P69" i="8" s="1"/>
  <c r="U69" i="8" s="1"/>
  <c r="L5" i="8"/>
  <c r="N5" i="8" s="1"/>
  <c r="O5" i="8" s="1"/>
  <c r="P5" i="8" s="1"/>
  <c r="U5" i="8" s="1"/>
  <c r="L172" i="8"/>
  <c r="N172" i="8" s="1"/>
  <c r="O172" i="8" s="1"/>
  <c r="P172" i="8" s="1"/>
  <c r="U172" i="8" s="1"/>
  <c r="L108" i="8"/>
  <c r="N108" i="8" s="1"/>
  <c r="O108" i="8" s="1"/>
  <c r="P108" i="8" s="1"/>
  <c r="U108" i="8" s="1"/>
  <c r="L44" i="8"/>
  <c r="N44" i="8" s="1"/>
  <c r="O44" i="8" s="1"/>
  <c r="P44" i="8" s="1"/>
  <c r="U44" i="8" s="1"/>
  <c r="L89" i="8"/>
  <c r="N89" i="8" s="1"/>
  <c r="O89" i="8" s="1"/>
  <c r="P89" i="8" s="1"/>
  <c r="U89" i="8" s="1"/>
  <c r="L281" i="8"/>
  <c r="N281" i="8" s="1"/>
  <c r="O281" i="8" s="1"/>
  <c r="P281" i="8" s="1"/>
  <c r="U281" i="8" s="1"/>
  <c r="L561" i="8"/>
  <c r="N561" i="8" s="1"/>
  <c r="O561" i="8" s="1"/>
  <c r="P561" i="8" s="1"/>
  <c r="U561" i="8" s="1"/>
  <c r="L857" i="8"/>
  <c r="N857" i="8" s="1"/>
  <c r="O857" i="8" s="1"/>
  <c r="P857" i="8" s="1"/>
  <c r="L863" i="8"/>
  <c r="N863" i="8" s="1"/>
  <c r="O863" i="8" s="1"/>
  <c r="P863" i="8" s="1"/>
  <c r="L967" i="8"/>
  <c r="N967" i="8" s="1"/>
  <c r="O967" i="8" s="1"/>
  <c r="P967" i="8" s="1"/>
  <c r="L506" i="8"/>
  <c r="N506" i="8" s="1"/>
  <c r="O506" i="8" s="1"/>
  <c r="P506" i="8" s="1"/>
  <c r="U506" i="8" s="1"/>
  <c r="L898" i="8"/>
  <c r="N898" i="8" s="1"/>
  <c r="O898" i="8" s="1"/>
  <c r="P898" i="8" s="1"/>
  <c r="L242" i="8"/>
  <c r="N242" i="8" s="1"/>
  <c r="O242" i="8" s="1"/>
  <c r="P242" i="8" s="1"/>
  <c r="U242" i="8" s="1"/>
  <c r="L226" i="8"/>
  <c r="N226" i="8" s="1"/>
  <c r="O226" i="8" s="1"/>
  <c r="P226" i="8" s="1"/>
  <c r="U226" i="8" s="1"/>
  <c r="L308" i="8"/>
  <c r="N308" i="8" s="1"/>
  <c r="O308" i="8" s="1"/>
  <c r="P308" i="8" s="1"/>
  <c r="U308" i="8" s="1"/>
  <c r="L386" i="8"/>
  <c r="N386" i="8" s="1"/>
  <c r="O386" i="8" s="1"/>
  <c r="P386" i="8" s="1"/>
  <c r="U386" i="8" s="1"/>
  <c r="L914" i="8"/>
  <c r="N914" i="8" s="1"/>
  <c r="O914" i="8" s="1"/>
  <c r="P914" i="8" s="1"/>
  <c r="L362" i="8"/>
  <c r="N362" i="8" s="1"/>
  <c r="O362" i="8" s="1"/>
  <c r="P362" i="8" s="1"/>
  <c r="U362" i="8" s="1"/>
  <c r="L642" i="8"/>
  <c r="N642" i="8" s="1"/>
  <c r="O642" i="8" s="1"/>
  <c r="P642" i="8" s="1"/>
  <c r="L66" i="8"/>
  <c r="N66" i="8" s="1"/>
  <c r="O66" i="8" s="1"/>
  <c r="P66" i="8" s="1"/>
  <c r="U66" i="8" s="1"/>
  <c r="L322" i="8"/>
  <c r="N322" i="8" s="1"/>
  <c r="O322" i="8" s="1"/>
  <c r="P322" i="8" s="1"/>
  <c r="U322" i="8" s="1"/>
  <c r="L986" i="8"/>
  <c r="N986" i="8" s="1"/>
  <c r="O986" i="8" s="1"/>
  <c r="P986" i="8" s="1"/>
  <c r="L74" i="8"/>
  <c r="N74" i="8" s="1"/>
  <c r="O74" i="8" s="1"/>
  <c r="P74" i="8" s="1"/>
  <c r="U74" i="8" s="1"/>
  <c r="L936" i="8"/>
  <c r="N936" i="8" s="1"/>
  <c r="O936" i="8" s="1"/>
  <c r="P936" i="8" s="1"/>
  <c r="L983" i="8"/>
  <c r="N983" i="8" s="1"/>
  <c r="O983" i="8" s="1"/>
  <c r="P983" i="8" s="1"/>
  <c r="L187" i="8"/>
  <c r="N187" i="8" s="1"/>
  <c r="O187" i="8" s="1"/>
  <c r="P187" i="8" s="1"/>
  <c r="U187" i="8" s="1"/>
  <c r="L451" i="8"/>
  <c r="N451" i="8" s="1"/>
  <c r="O451" i="8" s="1"/>
  <c r="P451" i="8" s="1"/>
  <c r="U451" i="8" s="1"/>
  <c r="L687" i="8"/>
  <c r="N687" i="8" s="1"/>
  <c r="O687" i="8" s="1"/>
  <c r="P687" i="8" s="1"/>
  <c r="L605" i="8"/>
  <c r="N605" i="8" s="1"/>
  <c r="O605" i="8" s="1"/>
  <c r="P605" i="8" s="1"/>
  <c r="L806" i="8"/>
  <c r="N806" i="8" s="1"/>
  <c r="O806" i="8" s="1"/>
  <c r="P806" i="8" s="1"/>
  <c r="L595" i="8"/>
  <c r="N595" i="8" s="1"/>
  <c r="O595" i="8" s="1"/>
  <c r="P595" i="8" s="1"/>
  <c r="L566" i="8"/>
  <c r="N566" i="8" s="1"/>
  <c r="O566" i="8" s="1"/>
  <c r="P566" i="8" s="1"/>
  <c r="U566" i="8" s="1"/>
  <c r="L892" i="8"/>
  <c r="N892" i="8" s="1"/>
  <c r="O892" i="8" s="1"/>
  <c r="P892" i="8" s="1"/>
  <c r="L272" i="8"/>
  <c r="N272" i="8" s="1"/>
  <c r="O272" i="8" s="1"/>
  <c r="P272" i="8" s="1"/>
  <c r="U272" i="8" s="1"/>
  <c r="L183" i="8"/>
  <c r="N183" i="8" s="1"/>
  <c r="O183" i="8" s="1"/>
  <c r="P183" i="8" s="1"/>
  <c r="U183" i="8" s="1"/>
  <c r="L62" i="8"/>
  <c r="N62" i="8" s="1"/>
  <c r="O62" i="8" s="1"/>
  <c r="P62" i="8" s="1"/>
  <c r="U62" i="8" s="1"/>
  <c r="L449" i="8"/>
  <c r="N449" i="8" s="1"/>
  <c r="O449" i="8" s="1"/>
  <c r="P449" i="8" s="1"/>
  <c r="U449" i="8" s="1"/>
  <c r="L514" i="8"/>
  <c r="N514" i="8" s="1"/>
  <c r="O514" i="8" s="1"/>
  <c r="P514" i="8" s="1"/>
  <c r="U514" i="8" s="1"/>
  <c r="L210" i="8"/>
  <c r="N210" i="8" s="1"/>
  <c r="O210" i="8" s="1"/>
  <c r="P210" i="8" s="1"/>
  <c r="U210" i="8" s="1"/>
  <c r="L650" i="8"/>
  <c r="N650" i="8" s="1"/>
  <c r="O650" i="8" s="1"/>
  <c r="P650" i="8" s="1"/>
  <c r="L771" i="8"/>
  <c r="N771" i="8" s="1"/>
  <c r="O771" i="8" s="1"/>
  <c r="P771" i="8" s="1"/>
  <c r="L893" i="8"/>
  <c r="N893" i="8" s="1"/>
  <c r="O893" i="8" s="1"/>
  <c r="P893" i="8" s="1"/>
  <c r="L273" i="8"/>
  <c r="N273" i="8" s="1"/>
  <c r="O273" i="8" s="1"/>
  <c r="P273" i="8" s="1"/>
  <c r="U273" i="8" s="1"/>
  <c r="L569" i="8"/>
  <c r="N569" i="8" s="1"/>
  <c r="O569" i="8" s="1"/>
  <c r="P569" i="8" s="1"/>
  <c r="U569" i="8" s="1"/>
  <c r="L929" i="8"/>
  <c r="N929" i="8" s="1"/>
  <c r="O929" i="8" s="1"/>
  <c r="P929" i="8" s="1"/>
  <c r="L957" i="8"/>
  <c r="N957" i="8" s="1"/>
  <c r="O957" i="8" s="1"/>
  <c r="P957" i="8" s="1"/>
  <c r="L390" i="8"/>
  <c r="N390" i="8" s="1"/>
  <c r="O390" i="8" s="1"/>
  <c r="P390" i="8" s="1"/>
  <c r="U390" i="8" s="1"/>
  <c r="L715" i="8"/>
  <c r="N715" i="8" s="1"/>
  <c r="O715" i="8" s="1"/>
  <c r="P715" i="8" s="1"/>
  <c r="L869" i="8"/>
  <c r="N869" i="8" s="1"/>
  <c r="O869" i="8" s="1"/>
  <c r="P869" i="8" s="1"/>
  <c r="L979" i="8"/>
  <c r="N979" i="8" s="1"/>
  <c r="O979" i="8" s="1"/>
  <c r="P979" i="8" s="1"/>
  <c r="L497" i="8"/>
  <c r="N497" i="8" s="1"/>
  <c r="O497" i="8" s="1"/>
  <c r="P497" i="8" s="1"/>
  <c r="U497" i="8" s="1"/>
  <c r="L793" i="8"/>
  <c r="N793" i="8" s="1"/>
  <c r="O793" i="8" s="1"/>
  <c r="P793" i="8" s="1"/>
  <c r="L920" i="8"/>
  <c r="N920" i="8" s="1"/>
  <c r="O920" i="8" s="1"/>
  <c r="P920" i="8" s="1"/>
  <c r="L398" i="8"/>
  <c r="N398" i="8" s="1"/>
  <c r="O398" i="8" s="1"/>
  <c r="P398" i="8" s="1"/>
  <c r="U398" i="8" s="1"/>
  <c r="L791" i="8"/>
  <c r="N791" i="8" s="1"/>
  <c r="O791" i="8" s="1"/>
  <c r="P791" i="8" s="1"/>
  <c r="L907" i="8"/>
  <c r="N907" i="8" s="1"/>
  <c r="O907" i="8" s="1"/>
  <c r="P907" i="8" s="1"/>
  <c r="L989" i="8"/>
  <c r="N989" i="8" s="1"/>
  <c r="O989" i="8" s="1"/>
  <c r="P989" i="8" s="1"/>
  <c r="L137" i="8"/>
  <c r="N137" i="8" s="1"/>
  <c r="O137" i="8" s="1"/>
  <c r="P137" i="8" s="1"/>
  <c r="U137" i="8" s="1"/>
  <c r="L321" i="8"/>
  <c r="N321" i="8" s="1"/>
  <c r="O321" i="8" s="1"/>
  <c r="P321" i="8" s="1"/>
  <c r="U321" i="8" s="1"/>
  <c r="L577" i="8"/>
  <c r="N577" i="8" s="1"/>
  <c r="O577" i="8" s="1"/>
  <c r="P577" i="8" s="1"/>
  <c r="L809" i="8"/>
  <c r="N809" i="8" s="1"/>
  <c r="O809" i="8" s="1"/>
  <c r="P809" i="8" s="1"/>
  <c r="L672" i="8"/>
  <c r="N672" i="8" s="1"/>
  <c r="O672" i="8" s="1"/>
  <c r="P672" i="8" s="1"/>
  <c r="L67" i="8"/>
  <c r="N67" i="8" s="1"/>
  <c r="O67" i="8" s="1"/>
  <c r="P67" i="8" s="1"/>
  <c r="U67" i="8" s="1"/>
  <c r="L509" i="8"/>
  <c r="N509" i="8" s="1"/>
  <c r="O509" i="8" s="1"/>
  <c r="P509" i="8" s="1"/>
  <c r="U509" i="8" s="1"/>
  <c r="L885" i="8"/>
  <c r="N885" i="8" s="1"/>
  <c r="O885" i="8" s="1"/>
  <c r="P885" i="8" s="1"/>
  <c r="L981" i="8"/>
  <c r="N981" i="8" s="1"/>
  <c r="O981" i="8" s="1"/>
  <c r="P981" i="8" s="1"/>
  <c r="L481" i="8"/>
  <c r="N481" i="8" s="1"/>
  <c r="O481" i="8" s="1"/>
  <c r="P481" i="8" s="1"/>
  <c r="U481" i="8" s="1"/>
  <c r="L985" i="8"/>
  <c r="N985" i="8" s="1"/>
  <c r="O985" i="8" s="1"/>
  <c r="P985" i="8" s="1"/>
  <c r="L334" i="8"/>
  <c r="N334" i="8" s="1"/>
  <c r="O334" i="8" s="1"/>
  <c r="P334" i="8" s="1"/>
  <c r="U334" i="8" s="1"/>
  <c r="L899" i="8"/>
  <c r="N899" i="8" s="1"/>
  <c r="O899" i="8" s="1"/>
  <c r="P899" i="8" s="1"/>
  <c r="L982" i="8"/>
  <c r="N982" i="8" s="1"/>
  <c r="O982" i="8" s="1"/>
  <c r="P982" i="8" s="1"/>
  <c r="L335" i="8"/>
  <c r="N335" i="8" s="1"/>
  <c r="O335" i="8" s="1"/>
  <c r="P335" i="8" s="1"/>
  <c r="U335" i="8" s="1"/>
  <c r="L664" i="8"/>
  <c r="N664" i="8" s="1"/>
  <c r="O664" i="8" s="1"/>
  <c r="P664" i="8" s="1"/>
  <c r="L845" i="8"/>
  <c r="N845" i="8" s="1"/>
  <c r="O845" i="8" s="1"/>
  <c r="P845" i="8" s="1"/>
  <c r="L947" i="8"/>
  <c r="N947" i="8" s="1"/>
  <c r="O947" i="8" s="1"/>
  <c r="P947" i="8" s="1"/>
  <c r="L589" i="8"/>
  <c r="N589" i="8" s="1"/>
  <c r="O589" i="8" s="1"/>
  <c r="P589" i="8" s="1"/>
  <c r="L507" i="8"/>
  <c r="N507" i="8" s="1"/>
  <c r="O507" i="8" s="1"/>
  <c r="P507" i="8" s="1"/>
  <c r="U507" i="8" s="1"/>
  <c r="L415" i="8"/>
  <c r="N415" i="8" s="1"/>
  <c r="O415" i="8" s="1"/>
  <c r="P415" i="8" s="1"/>
  <c r="U415" i="8" s="1"/>
  <c r="L333" i="8"/>
  <c r="N333" i="8" s="1"/>
  <c r="O333" i="8" s="1"/>
  <c r="P333" i="8" s="1"/>
  <c r="U333" i="8" s="1"/>
  <c r="L251" i="8"/>
  <c r="N251" i="8" s="1"/>
  <c r="O251" i="8" s="1"/>
  <c r="P251" i="8" s="1"/>
  <c r="U251" i="8" s="1"/>
  <c r="L59" i="8"/>
  <c r="N59" i="8" s="1"/>
  <c r="O59" i="8" s="1"/>
  <c r="P59" i="8" s="1"/>
  <c r="U59" i="8" s="1"/>
  <c r="L856" i="8"/>
  <c r="N856" i="8" s="1"/>
  <c r="O856" i="8" s="1"/>
  <c r="P856" i="8" s="1"/>
  <c r="L792" i="8"/>
  <c r="N792" i="8" s="1"/>
  <c r="O792" i="8" s="1"/>
  <c r="P792" i="8" s="1"/>
  <c r="L728" i="8"/>
  <c r="N728" i="8" s="1"/>
  <c r="O728" i="8" s="1"/>
  <c r="P728" i="8" s="1"/>
  <c r="L661" i="8"/>
  <c r="N661" i="8" s="1"/>
  <c r="O661" i="8" s="1"/>
  <c r="P661" i="8" s="1"/>
  <c r="L579" i="8"/>
  <c r="N579" i="8" s="1"/>
  <c r="O579" i="8" s="1"/>
  <c r="P579" i="8" s="1"/>
  <c r="L487" i="8"/>
  <c r="N487" i="8" s="1"/>
  <c r="O487" i="8" s="1"/>
  <c r="P487" i="8" s="1"/>
  <c r="U487" i="8" s="1"/>
  <c r="L405" i="8"/>
  <c r="N405" i="8" s="1"/>
  <c r="O405" i="8" s="1"/>
  <c r="P405" i="8" s="1"/>
  <c r="U405" i="8" s="1"/>
  <c r="L323" i="8"/>
  <c r="N323" i="8" s="1"/>
  <c r="O323" i="8" s="1"/>
  <c r="P323" i="8" s="1"/>
  <c r="U323" i="8" s="1"/>
  <c r="L227" i="8"/>
  <c r="N227" i="8" s="1"/>
  <c r="O227" i="8" s="1"/>
  <c r="P227" i="8" s="1"/>
  <c r="U227" i="8" s="1"/>
  <c r="L719" i="8"/>
  <c r="N719" i="8" s="1"/>
  <c r="O719" i="8" s="1"/>
  <c r="P719" i="8" s="1"/>
  <c r="L651" i="8"/>
  <c r="N651" i="8" s="1"/>
  <c r="O651" i="8" s="1"/>
  <c r="P651" i="8" s="1"/>
  <c r="L559" i="8"/>
  <c r="N559" i="8" s="1"/>
  <c r="O559" i="8" s="1"/>
  <c r="P559" i="8" s="1"/>
  <c r="U559" i="8" s="1"/>
  <c r="L477" i="8"/>
  <c r="N477" i="8" s="1"/>
  <c r="O477" i="8" s="1"/>
  <c r="P477" i="8" s="1"/>
  <c r="U477" i="8" s="1"/>
  <c r="L395" i="8"/>
  <c r="N395" i="8" s="1"/>
  <c r="O395" i="8" s="1"/>
  <c r="P395" i="8" s="1"/>
  <c r="U395" i="8" s="1"/>
  <c r="L303" i="8"/>
  <c r="N303" i="8" s="1"/>
  <c r="O303" i="8" s="1"/>
  <c r="P303" i="8" s="1"/>
  <c r="U303" i="8" s="1"/>
  <c r="L838" i="8"/>
  <c r="N838" i="8" s="1"/>
  <c r="O838" i="8" s="1"/>
  <c r="P838" i="8" s="1"/>
  <c r="L774" i="8"/>
  <c r="N774" i="8" s="1"/>
  <c r="O774" i="8" s="1"/>
  <c r="P774" i="8" s="1"/>
  <c r="L710" i="8"/>
  <c r="N710" i="8" s="1"/>
  <c r="O710" i="8" s="1"/>
  <c r="P710" i="8" s="1"/>
  <c r="L631" i="8"/>
  <c r="N631" i="8" s="1"/>
  <c r="O631" i="8" s="1"/>
  <c r="P631" i="8" s="1"/>
  <c r="L549" i="8"/>
  <c r="N549" i="8" s="1"/>
  <c r="O549" i="8" s="1"/>
  <c r="P549" i="8" s="1"/>
  <c r="U549" i="8" s="1"/>
  <c r="L375" i="8"/>
  <c r="N375" i="8" s="1"/>
  <c r="O375" i="8" s="1"/>
  <c r="P375" i="8" s="1"/>
  <c r="U375" i="8" s="1"/>
  <c r="L293" i="8"/>
  <c r="N293" i="8" s="1"/>
  <c r="O293" i="8" s="1"/>
  <c r="P293" i="8" s="1"/>
  <c r="U293" i="8" s="1"/>
  <c r="L757" i="8"/>
  <c r="N757" i="8" s="1"/>
  <c r="O757" i="8" s="1"/>
  <c r="P757" i="8" s="1"/>
  <c r="L693" i="8"/>
  <c r="N693" i="8" s="1"/>
  <c r="O693" i="8" s="1"/>
  <c r="P693" i="8" s="1"/>
  <c r="L612" i="8"/>
  <c r="N612" i="8" s="1"/>
  <c r="O612" i="8" s="1"/>
  <c r="P612" i="8" s="1"/>
  <c r="L438" i="8"/>
  <c r="N438" i="8" s="1"/>
  <c r="O438" i="8" s="1"/>
  <c r="P438" i="8" s="1"/>
  <c r="U438" i="8" s="1"/>
  <c r="L107" i="8"/>
  <c r="N107" i="8" s="1"/>
  <c r="O107" i="8" s="1"/>
  <c r="P107" i="8" s="1"/>
  <c r="U107" i="8" s="1"/>
  <c r="L860" i="8"/>
  <c r="N860" i="8" s="1"/>
  <c r="O860" i="8" s="1"/>
  <c r="P860" i="8" s="1"/>
  <c r="L796" i="8"/>
  <c r="N796" i="8" s="1"/>
  <c r="O796" i="8" s="1"/>
  <c r="P796" i="8" s="1"/>
  <c r="L732" i="8"/>
  <c r="N732" i="8" s="1"/>
  <c r="O732" i="8" s="1"/>
  <c r="P732" i="8" s="1"/>
  <c r="L656" i="8"/>
  <c r="N656" i="8" s="1"/>
  <c r="O656" i="8" s="1"/>
  <c r="P656" i="8" s="1"/>
  <c r="L574" i="8"/>
  <c r="N574" i="8" s="1"/>
  <c r="O574" i="8" s="1"/>
  <c r="P574" i="8" s="1"/>
  <c r="L492" i="8"/>
  <c r="N492" i="8" s="1"/>
  <c r="O492" i="8" s="1"/>
  <c r="P492" i="8" s="1"/>
  <c r="U492" i="8" s="1"/>
  <c r="L400" i="8"/>
  <c r="N400" i="8" s="1"/>
  <c r="O400" i="8" s="1"/>
  <c r="P400" i="8" s="1"/>
  <c r="U400" i="8" s="1"/>
  <c r="L318" i="8"/>
  <c r="N318" i="8" s="1"/>
  <c r="O318" i="8" s="1"/>
  <c r="P318" i="8" s="1"/>
  <c r="U318" i="8" s="1"/>
  <c r="L151" i="8"/>
  <c r="N151" i="8" s="1"/>
  <c r="O151" i="8" s="1"/>
  <c r="P151" i="8" s="1"/>
  <c r="U151" i="8" s="1"/>
  <c r="L87" i="8"/>
  <c r="N87" i="8" s="1"/>
  <c r="O87" i="8" s="1"/>
  <c r="P87" i="8" s="1"/>
  <c r="U87" i="8" s="1"/>
  <c r="L23" i="8"/>
  <c r="N23" i="8" s="1"/>
  <c r="O23" i="8" s="1"/>
  <c r="P23" i="8" s="1"/>
  <c r="U23" i="8" s="1"/>
  <c r="L158" i="8"/>
  <c r="N158" i="8" s="1"/>
  <c r="O158" i="8" s="1"/>
  <c r="P158" i="8" s="1"/>
  <c r="U158" i="8" s="1"/>
  <c r="L94" i="8"/>
  <c r="N94" i="8" s="1"/>
  <c r="O94" i="8" s="1"/>
  <c r="P94" i="8" s="1"/>
  <c r="U94" i="8" s="1"/>
  <c r="L30" i="8"/>
  <c r="N30" i="8" s="1"/>
  <c r="O30" i="8" s="1"/>
  <c r="P30" i="8" s="1"/>
  <c r="U30" i="8" s="1"/>
  <c r="L189" i="8"/>
  <c r="N189" i="8" s="1"/>
  <c r="O189" i="8" s="1"/>
  <c r="P189" i="8" s="1"/>
  <c r="U189" i="8" s="1"/>
  <c r="L125" i="8"/>
  <c r="N125" i="8" s="1"/>
  <c r="O125" i="8" s="1"/>
  <c r="P125" i="8" s="1"/>
  <c r="U125" i="8" s="1"/>
  <c r="L61" i="8"/>
  <c r="N61" i="8" s="1"/>
  <c r="O61" i="8" s="1"/>
  <c r="P61" i="8" s="1"/>
  <c r="U61" i="8" s="1"/>
  <c r="L105" i="8"/>
  <c r="N105" i="8" s="1"/>
  <c r="O105" i="8" s="1"/>
  <c r="P105" i="8" s="1"/>
  <c r="U105" i="8" s="1"/>
  <c r="L313" i="8"/>
  <c r="N313" i="8" s="1"/>
  <c r="O313" i="8" s="1"/>
  <c r="P313" i="8" s="1"/>
  <c r="U313" i="8" s="1"/>
  <c r="L593" i="8"/>
  <c r="N593" i="8" s="1"/>
  <c r="O593" i="8" s="1"/>
  <c r="P593" i="8" s="1"/>
  <c r="L913" i="8"/>
  <c r="N913" i="8" s="1"/>
  <c r="O913" i="8" s="1"/>
  <c r="P913" i="8" s="1"/>
  <c r="L939" i="8"/>
  <c r="N939" i="8" s="1"/>
  <c r="O939" i="8" s="1"/>
  <c r="P939" i="8" s="1"/>
  <c r="L578" i="8"/>
  <c r="N578" i="8" s="1"/>
  <c r="O578" i="8" s="1"/>
  <c r="P578" i="8" s="1"/>
  <c r="L954" i="8"/>
  <c r="N954" i="8" s="1"/>
  <c r="O954" i="8" s="1"/>
  <c r="P954" i="8" s="1"/>
  <c r="L290" i="8"/>
  <c r="N290" i="8" s="1"/>
  <c r="O290" i="8" s="1"/>
  <c r="P290" i="8" s="1"/>
  <c r="U290" i="8" s="1"/>
  <c r="L274" i="8"/>
  <c r="N274" i="8" s="1"/>
  <c r="O274" i="8" s="1"/>
  <c r="P274" i="8" s="1"/>
  <c r="U274" i="8" s="1"/>
  <c r="L554" i="8"/>
  <c r="N554" i="8" s="1"/>
  <c r="O554" i="8" s="1"/>
  <c r="P554" i="8" s="1"/>
  <c r="U554" i="8" s="1"/>
  <c r="L466" i="8"/>
  <c r="N466" i="8" s="1"/>
  <c r="O466" i="8" s="1"/>
  <c r="P466" i="8" s="1"/>
  <c r="U466" i="8" s="1"/>
  <c r="L344" i="8"/>
  <c r="N344" i="8" s="1"/>
  <c r="O344" i="8" s="1"/>
  <c r="P344" i="8" s="1"/>
  <c r="U344" i="8" s="1"/>
  <c r="L402" i="8"/>
  <c r="N402" i="8" s="1"/>
  <c r="O402" i="8" s="1"/>
  <c r="P402" i="8" s="1"/>
  <c r="U402" i="8" s="1"/>
  <c r="L698" i="8"/>
  <c r="N698" i="8" s="1"/>
  <c r="O698" i="8" s="1"/>
  <c r="P698" i="8" s="1"/>
  <c r="L98" i="8"/>
  <c r="N98" i="8" s="1"/>
  <c r="O98" i="8" s="1"/>
  <c r="P98" i="8" s="1"/>
  <c r="U98" i="8" s="1"/>
  <c r="L370" i="8"/>
  <c r="N370" i="8" s="1"/>
  <c r="O370" i="8" s="1"/>
  <c r="P370" i="8" s="1"/>
  <c r="U370" i="8" s="1"/>
  <c r="L930" i="8"/>
  <c r="N930" i="8" s="1"/>
  <c r="O930" i="8" s="1"/>
  <c r="P930" i="8" s="1"/>
  <c r="L770" i="8"/>
  <c r="N770" i="8" s="1"/>
  <c r="O770" i="8" s="1"/>
  <c r="P770" i="8" s="1"/>
  <c r="L834" i="8"/>
  <c r="N834" i="8" s="1"/>
  <c r="O834" i="8" s="1"/>
  <c r="P834" i="8" s="1"/>
  <c r="L739" i="8"/>
  <c r="N739" i="8" s="1"/>
  <c r="O739" i="8" s="1"/>
  <c r="P739" i="8" s="1"/>
  <c r="L535" i="8"/>
  <c r="N535" i="8" s="1"/>
  <c r="O535" i="8" s="1"/>
  <c r="P535" i="8" s="1"/>
  <c r="U535" i="8" s="1"/>
  <c r="L526" i="8"/>
  <c r="N526" i="8" s="1"/>
  <c r="O526" i="8" s="1"/>
  <c r="P526" i="8" s="1"/>
  <c r="U526" i="8" s="1"/>
  <c r="L933" i="8"/>
  <c r="N933" i="8" s="1"/>
  <c r="O933" i="8" s="1"/>
  <c r="P933" i="8" s="1"/>
  <c r="L544" i="8"/>
  <c r="N544" i="8" s="1"/>
  <c r="O544" i="8" s="1"/>
  <c r="P544" i="8" s="1"/>
  <c r="U544" i="8" s="1"/>
  <c r="L943" i="8"/>
  <c r="N943" i="8" s="1"/>
  <c r="O943" i="8" s="1"/>
  <c r="P943" i="8" s="1"/>
  <c r="L689" i="8"/>
  <c r="N689" i="8" s="1"/>
  <c r="O689" i="8" s="1"/>
  <c r="P689" i="8" s="1"/>
  <c r="L691" i="8"/>
  <c r="N691" i="8" s="1"/>
  <c r="O691" i="8" s="1"/>
  <c r="P691" i="8" s="1"/>
  <c r="L841" i="8"/>
  <c r="N841" i="8" s="1"/>
  <c r="O841" i="8" s="1"/>
  <c r="P841" i="8" s="1"/>
  <c r="L827" i="8"/>
  <c r="N827" i="8" s="1"/>
  <c r="O827" i="8" s="1"/>
  <c r="P827" i="8" s="1"/>
  <c r="L781" i="8"/>
  <c r="N781" i="8" s="1"/>
  <c r="O781" i="8" s="1"/>
  <c r="P781" i="8" s="1"/>
  <c r="L635" i="8"/>
  <c r="N635" i="8" s="1"/>
  <c r="O635" i="8" s="1"/>
  <c r="P635" i="8" s="1"/>
  <c r="L287" i="8"/>
  <c r="N287" i="8" s="1"/>
  <c r="O287" i="8" s="1"/>
  <c r="P287" i="8" s="1"/>
  <c r="U287" i="8" s="1"/>
  <c r="L760" i="8"/>
  <c r="N760" i="8" s="1"/>
  <c r="O760" i="8" s="1"/>
  <c r="P760" i="8" s="1"/>
  <c r="L615" i="8"/>
  <c r="N615" i="8" s="1"/>
  <c r="O615" i="8" s="1"/>
  <c r="P615" i="8" s="1"/>
  <c r="L523" i="8"/>
  <c r="N523" i="8" s="1"/>
  <c r="O523" i="8" s="1"/>
  <c r="P523" i="8" s="1"/>
  <c r="U523" i="8" s="1"/>
  <c r="L503" i="8"/>
  <c r="N503" i="8" s="1"/>
  <c r="O503" i="8" s="1"/>
  <c r="P503" i="8" s="1"/>
  <c r="U503" i="8" s="1"/>
  <c r="L392" i="8"/>
  <c r="N392" i="8" s="1"/>
  <c r="O392" i="8" s="1"/>
  <c r="P392" i="8" s="1"/>
  <c r="U392" i="8" s="1"/>
  <c r="L828" i="8"/>
  <c r="N828" i="8" s="1"/>
  <c r="O828" i="8" s="1"/>
  <c r="P828" i="8" s="1"/>
  <c r="L620" i="8"/>
  <c r="N620" i="8" s="1"/>
  <c r="O620" i="8" s="1"/>
  <c r="P620" i="8" s="1"/>
  <c r="L232" i="8"/>
  <c r="N232" i="8" s="1"/>
  <c r="O232" i="8" s="1"/>
  <c r="P232" i="8" s="1"/>
  <c r="U232" i="8" s="1"/>
  <c r="L119" i="8"/>
  <c r="N119" i="8" s="1"/>
  <c r="O119" i="8" s="1"/>
  <c r="P119" i="8" s="1"/>
  <c r="U119" i="8" s="1"/>
  <c r="L126" i="8"/>
  <c r="N126" i="8" s="1"/>
  <c r="O126" i="8" s="1"/>
  <c r="P126" i="8" s="1"/>
  <c r="U126" i="8" s="1"/>
  <c r="L201" i="8"/>
  <c r="N201" i="8" s="1"/>
  <c r="O201" i="8" s="1"/>
  <c r="P201" i="8" s="1"/>
  <c r="U201" i="8" s="1"/>
  <c r="L636" i="8"/>
  <c r="N636" i="8" s="1"/>
  <c r="O636" i="8" s="1"/>
  <c r="P636" i="8" s="1"/>
  <c r="L564" i="8"/>
  <c r="N564" i="8" s="1"/>
  <c r="O564" i="8" s="1"/>
  <c r="P564" i="8" s="1"/>
  <c r="U564" i="8" s="1"/>
  <c r="L738" i="8"/>
  <c r="N738" i="8" s="1"/>
  <c r="O738" i="8" s="1"/>
  <c r="P738" i="8" s="1"/>
  <c r="L674" i="8"/>
  <c r="N674" i="8" s="1"/>
  <c r="O674" i="8" s="1"/>
  <c r="P674" i="8" s="1"/>
  <c r="L352" i="8"/>
  <c r="N352" i="8" s="1"/>
  <c r="O352" i="8" s="1"/>
  <c r="P352" i="8" s="1"/>
  <c r="U352" i="8" s="1"/>
  <c r="L987" i="8"/>
  <c r="N987" i="8" s="1"/>
  <c r="O987" i="8" s="1"/>
  <c r="P987" i="8" s="1"/>
  <c r="L389" i="8"/>
  <c r="N389" i="8" s="1"/>
  <c r="O389" i="8" s="1"/>
  <c r="P389" i="8" s="1"/>
  <c r="U389" i="8" s="1"/>
  <c r="L787" i="8"/>
  <c r="N787" i="8" s="1"/>
  <c r="O787" i="8" s="1"/>
  <c r="P787" i="8" s="1"/>
  <c r="L903" i="8"/>
  <c r="N903" i="8" s="1"/>
  <c r="O903" i="8" s="1"/>
  <c r="P903" i="8" s="1"/>
  <c r="L996" i="8"/>
  <c r="N996" i="8" s="1"/>
  <c r="O996" i="8" s="1"/>
  <c r="P996" i="8" s="1"/>
  <c r="L305" i="8"/>
  <c r="N305" i="8" s="1"/>
  <c r="O305" i="8" s="1"/>
  <c r="P305" i="8" s="1"/>
  <c r="U305" i="8" s="1"/>
  <c r="L625" i="8"/>
  <c r="N625" i="8" s="1"/>
  <c r="O625" i="8" s="1"/>
  <c r="P625" i="8" s="1"/>
  <c r="L961" i="8"/>
  <c r="N961" i="8" s="1"/>
  <c r="O961" i="8" s="1"/>
  <c r="P961" i="8" s="1"/>
  <c r="L58" i="8"/>
  <c r="N58" i="8" s="1"/>
  <c r="O58" i="8" s="1"/>
  <c r="P58" i="8" s="1"/>
  <c r="U58" i="8" s="1"/>
  <c r="L427" i="8"/>
  <c r="N427" i="8" s="1"/>
  <c r="O427" i="8" s="1"/>
  <c r="P427" i="8" s="1"/>
  <c r="U427" i="8" s="1"/>
  <c r="L747" i="8"/>
  <c r="N747" i="8" s="1"/>
  <c r="O747" i="8" s="1"/>
  <c r="P747" i="8" s="1"/>
  <c r="L894" i="8"/>
  <c r="N894" i="8" s="1"/>
  <c r="O894" i="8" s="1"/>
  <c r="P894" i="8" s="1"/>
  <c r="L988" i="8"/>
  <c r="N988" i="8" s="1"/>
  <c r="O988" i="8" s="1"/>
  <c r="P988" i="8" s="1"/>
  <c r="L521" i="8"/>
  <c r="N521" i="8" s="1"/>
  <c r="O521" i="8" s="1"/>
  <c r="P521" i="8" s="1"/>
  <c r="U521" i="8" s="1"/>
  <c r="L825" i="8"/>
  <c r="N825" i="8" s="1"/>
  <c r="O825" i="8" s="1"/>
  <c r="P825" i="8" s="1"/>
  <c r="L975" i="8"/>
  <c r="N975" i="8" s="1"/>
  <c r="O975" i="8" s="1"/>
  <c r="P975" i="8" s="1"/>
  <c r="L435" i="8"/>
  <c r="N435" i="8" s="1"/>
  <c r="O435" i="8" s="1"/>
  <c r="P435" i="8" s="1"/>
  <c r="U435" i="8" s="1"/>
  <c r="L807" i="8"/>
  <c r="N807" i="8" s="1"/>
  <c r="O807" i="8" s="1"/>
  <c r="P807" i="8" s="1"/>
  <c r="L916" i="8"/>
  <c r="N916" i="8" s="1"/>
  <c r="O916" i="8" s="1"/>
  <c r="P916" i="8" s="1"/>
  <c r="L998" i="8"/>
  <c r="N998" i="8" s="1"/>
  <c r="O998" i="8" s="1"/>
  <c r="P998" i="8" s="1"/>
  <c r="L161" i="8"/>
  <c r="N161" i="8" s="1"/>
  <c r="O161" i="8" s="1"/>
  <c r="P161" i="8" s="1"/>
  <c r="U161" i="8" s="1"/>
  <c r="L361" i="8"/>
  <c r="N361" i="8" s="1"/>
  <c r="O361" i="8" s="1"/>
  <c r="P361" i="8" s="1"/>
  <c r="U361" i="8" s="1"/>
  <c r="L601" i="8"/>
  <c r="N601" i="8" s="1"/>
  <c r="O601" i="8" s="1"/>
  <c r="P601" i="8" s="1"/>
  <c r="L849" i="8"/>
  <c r="N849" i="8" s="1"/>
  <c r="O849" i="8" s="1"/>
  <c r="P849" i="8" s="1"/>
  <c r="L799" i="8"/>
  <c r="N799" i="8" s="1"/>
  <c r="O799" i="8" s="1"/>
  <c r="P799" i="8" s="1"/>
  <c r="L195" i="8"/>
  <c r="N195" i="8" s="1"/>
  <c r="O195" i="8" s="1"/>
  <c r="P195" i="8" s="1"/>
  <c r="U195" i="8" s="1"/>
  <c r="L582" i="8"/>
  <c r="N582" i="8" s="1"/>
  <c r="O582" i="8" s="1"/>
  <c r="P582" i="8" s="1"/>
  <c r="L908" i="8"/>
  <c r="N908" i="8" s="1"/>
  <c r="O908" i="8" s="1"/>
  <c r="P908" i="8" s="1"/>
  <c r="L990" i="8"/>
  <c r="N990" i="8" s="1"/>
  <c r="O990" i="8" s="1"/>
  <c r="P990" i="8" s="1"/>
  <c r="L641" i="8"/>
  <c r="N641" i="8" s="1"/>
  <c r="O641" i="8" s="1"/>
  <c r="P641" i="8" s="1"/>
  <c r="L877" i="8"/>
  <c r="N877" i="8" s="1"/>
  <c r="O877" i="8" s="1"/>
  <c r="P877" i="8" s="1"/>
  <c r="L371" i="8"/>
  <c r="N371" i="8" s="1"/>
  <c r="O371" i="8" s="1"/>
  <c r="P371" i="8" s="1"/>
  <c r="U371" i="8" s="1"/>
  <c r="L779" i="8"/>
  <c r="N779" i="8" s="1"/>
  <c r="O779" i="8" s="1"/>
  <c r="P779" i="8" s="1"/>
  <c r="L909" i="8"/>
  <c r="N909" i="8" s="1"/>
  <c r="O909" i="8" s="1"/>
  <c r="P909" i="8" s="1"/>
  <c r="L991" i="8"/>
  <c r="N991" i="8" s="1"/>
  <c r="O991" i="8" s="1"/>
  <c r="P991" i="8" s="1"/>
  <c r="L372" i="8"/>
  <c r="N372" i="8" s="1"/>
  <c r="O372" i="8" s="1"/>
  <c r="P372" i="8" s="1"/>
  <c r="U372" i="8" s="1"/>
  <c r="L861" i="8"/>
  <c r="N861" i="8" s="1"/>
  <c r="O861" i="8" s="1"/>
  <c r="P861" i="8" s="1"/>
  <c r="L956" i="8"/>
  <c r="N956" i="8" s="1"/>
  <c r="O956" i="8" s="1"/>
  <c r="P956" i="8" s="1"/>
  <c r="L662" i="8"/>
  <c r="N662" i="8" s="1"/>
  <c r="O662" i="8" s="1"/>
  <c r="P662" i="8" s="1"/>
  <c r="L580" i="8"/>
  <c r="N580" i="8" s="1"/>
  <c r="O580" i="8" s="1"/>
  <c r="P580" i="8" s="1"/>
  <c r="L406" i="8"/>
  <c r="N406" i="8" s="1"/>
  <c r="O406" i="8" s="1"/>
  <c r="P406" i="8" s="1"/>
  <c r="U406" i="8" s="1"/>
  <c r="L239" i="8"/>
  <c r="N239" i="8" s="1"/>
  <c r="O239" i="8" s="1"/>
  <c r="P239" i="8" s="1"/>
  <c r="U239" i="8" s="1"/>
  <c r="L848" i="8"/>
  <c r="N848" i="8" s="1"/>
  <c r="O848" i="8" s="1"/>
  <c r="P848" i="8" s="1"/>
  <c r="L784" i="8"/>
  <c r="N784" i="8" s="1"/>
  <c r="O784" i="8" s="1"/>
  <c r="P784" i="8" s="1"/>
  <c r="L720" i="8"/>
  <c r="N720" i="8" s="1"/>
  <c r="O720" i="8" s="1"/>
  <c r="P720" i="8" s="1"/>
  <c r="L652" i="8"/>
  <c r="N652" i="8" s="1"/>
  <c r="O652" i="8" s="1"/>
  <c r="P652" i="8" s="1"/>
  <c r="L478" i="8"/>
  <c r="N478" i="8" s="1"/>
  <c r="O478" i="8" s="1"/>
  <c r="P478" i="8" s="1"/>
  <c r="U478" i="8" s="1"/>
  <c r="L396" i="8"/>
  <c r="N396" i="8" s="1"/>
  <c r="O396" i="8" s="1"/>
  <c r="P396" i="8" s="1"/>
  <c r="U396" i="8" s="1"/>
  <c r="L304" i="8"/>
  <c r="N304" i="8" s="1"/>
  <c r="O304" i="8" s="1"/>
  <c r="P304" i="8" s="1"/>
  <c r="U304" i="8" s="1"/>
  <c r="L711" i="8"/>
  <c r="N711" i="8" s="1"/>
  <c r="O711" i="8" s="1"/>
  <c r="P711" i="8" s="1"/>
  <c r="L632" i="8"/>
  <c r="N632" i="8" s="1"/>
  <c r="O632" i="8" s="1"/>
  <c r="P632" i="8" s="1"/>
  <c r="L468" i="8"/>
  <c r="N468" i="8" s="1"/>
  <c r="O468" i="8" s="1"/>
  <c r="P468" i="8" s="1"/>
  <c r="U468" i="8" s="1"/>
  <c r="L376" i="8"/>
  <c r="N376" i="8" s="1"/>
  <c r="O376" i="8" s="1"/>
  <c r="P376" i="8" s="1"/>
  <c r="U376" i="8" s="1"/>
  <c r="L294" i="8"/>
  <c r="N294" i="8" s="1"/>
  <c r="O294" i="8" s="1"/>
  <c r="P294" i="8" s="1"/>
  <c r="U294" i="8" s="1"/>
  <c r="L115" i="8"/>
  <c r="N115" i="8" s="1"/>
  <c r="O115" i="8" s="1"/>
  <c r="P115" i="8" s="1"/>
  <c r="U115" i="8" s="1"/>
  <c r="L830" i="8"/>
  <c r="N830" i="8" s="1"/>
  <c r="O830" i="8" s="1"/>
  <c r="P830" i="8" s="1"/>
  <c r="L766" i="8"/>
  <c r="N766" i="8" s="1"/>
  <c r="O766" i="8" s="1"/>
  <c r="P766" i="8" s="1"/>
  <c r="L702" i="8"/>
  <c r="N702" i="8" s="1"/>
  <c r="O702" i="8" s="1"/>
  <c r="P702" i="8" s="1"/>
  <c r="L622" i="8"/>
  <c r="N622" i="8" s="1"/>
  <c r="O622" i="8" s="1"/>
  <c r="P622" i="8" s="1"/>
  <c r="L540" i="8"/>
  <c r="N540" i="8" s="1"/>
  <c r="O540" i="8" s="1"/>
  <c r="P540" i="8" s="1"/>
  <c r="U540" i="8" s="1"/>
  <c r="L448" i="8"/>
  <c r="N448" i="8" s="1"/>
  <c r="O448" i="8" s="1"/>
  <c r="P448" i="8" s="1"/>
  <c r="U448" i="8" s="1"/>
  <c r="L366" i="8"/>
  <c r="N366" i="8" s="1"/>
  <c r="O366" i="8" s="1"/>
  <c r="P366" i="8" s="1"/>
  <c r="U366" i="8" s="1"/>
  <c r="L284" i="8"/>
  <c r="N284" i="8" s="1"/>
  <c r="O284" i="8" s="1"/>
  <c r="P284" i="8" s="1"/>
  <c r="U284" i="8" s="1"/>
  <c r="L749" i="8"/>
  <c r="N749" i="8" s="1"/>
  <c r="O749" i="8" s="1"/>
  <c r="P749" i="8" s="1"/>
  <c r="L685" i="8"/>
  <c r="N685" i="8" s="1"/>
  <c r="O685" i="8" s="1"/>
  <c r="P685" i="8" s="1"/>
  <c r="L603" i="8"/>
  <c r="N603" i="8" s="1"/>
  <c r="O603" i="8" s="1"/>
  <c r="P603" i="8" s="1"/>
  <c r="L511" i="8"/>
  <c r="N511" i="8" s="1"/>
  <c r="O511" i="8" s="1"/>
  <c r="P511" i="8" s="1"/>
  <c r="U511" i="8" s="1"/>
  <c r="L429" i="8"/>
  <c r="N429" i="8" s="1"/>
  <c r="O429" i="8" s="1"/>
  <c r="P429" i="8" s="1"/>
  <c r="U429" i="8" s="1"/>
  <c r="L255" i="8"/>
  <c r="N255" i="8" s="1"/>
  <c r="O255" i="8" s="1"/>
  <c r="P255" i="8" s="1"/>
  <c r="U255" i="8" s="1"/>
  <c r="L75" i="8"/>
  <c r="N75" i="8" s="1"/>
  <c r="O75" i="8" s="1"/>
  <c r="P75" i="8" s="1"/>
  <c r="U75" i="8" s="1"/>
  <c r="L852" i="8"/>
  <c r="N852" i="8" s="1"/>
  <c r="O852" i="8" s="1"/>
  <c r="P852" i="8" s="1"/>
  <c r="L788" i="8"/>
  <c r="N788" i="8" s="1"/>
  <c r="O788" i="8" s="1"/>
  <c r="P788" i="8" s="1"/>
  <c r="L724" i="8"/>
  <c r="N724" i="8" s="1"/>
  <c r="O724" i="8" s="1"/>
  <c r="P724" i="8" s="1"/>
  <c r="L647" i="8"/>
  <c r="N647" i="8" s="1"/>
  <c r="O647" i="8" s="1"/>
  <c r="P647" i="8" s="1"/>
  <c r="L565" i="8"/>
  <c r="N565" i="8" s="1"/>
  <c r="O565" i="8" s="1"/>
  <c r="P565" i="8" s="1"/>
  <c r="U565" i="8" s="1"/>
  <c r="L483" i="8"/>
  <c r="N483" i="8" s="1"/>
  <c r="O483" i="8" s="1"/>
  <c r="P483" i="8" s="1"/>
  <c r="U483" i="8" s="1"/>
  <c r="L391" i="8"/>
  <c r="N391" i="8" s="1"/>
  <c r="O391" i="8" s="1"/>
  <c r="P391" i="8" s="1"/>
  <c r="U391" i="8" s="1"/>
  <c r="L309" i="8"/>
  <c r="N309" i="8" s="1"/>
  <c r="O309" i="8" s="1"/>
  <c r="P309" i="8" s="1"/>
  <c r="U309" i="8" s="1"/>
  <c r="L9" i="8"/>
  <c r="N9" i="8" s="1"/>
  <c r="O9" i="8" s="1"/>
  <c r="P9" i="8" s="1"/>
  <c r="U9" i="8" s="1"/>
  <c r="L192" i="8"/>
  <c r="N192" i="8" s="1"/>
  <c r="O192" i="8" s="1"/>
  <c r="P192" i="8" s="1"/>
  <c r="U192" i="8" s="1"/>
  <c r="L128" i="8"/>
  <c r="N128" i="8" s="1"/>
  <c r="O128" i="8" s="1"/>
  <c r="P128" i="8" s="1"/>
  <c r="U128" i="8" s="1"/>
  <c r="L64" i="8"/>
  <c r="N64" i="8" s="1"/>
  <c r="O64" i="8" s="1"/>
  <c r="P64" i="8" s="1"/>
  <c r="U64" i="8" s="1"/>
  <c r="L207" i="8"/>
  <c r="N207" i="8" s="1"/>
  <c r="O207" i="8" s="1"/>
  <c r="P207" i="8" s="1"/>
  <c r="U207" i="8" s="1"/>
  <c r="L143" i="8"/>
  <c r="N143" i="8" s="1"/>
  <c r="O143" i="8" s="1"/>
  <c r="P143" i="8" s="1"/>
  <c r="U143" i="8" s="1"/>
  <c r="L79" i="8"/>
  <c r="N79" i="8" s="1"/>
  <c r="O79" i="8" s="1"/>
  <c r="P79" i="8" s="1"/>
  <c r="U79" i="8" s="1"/>
  <c r="L15" i="8"/>
  <c r="N15" i="8" s="1"/>
  <c r="O15" i="8" s="1"/>
  <c r="P15" i="8" s="1"/>
  <c r="U15" i="8" s="1"/>
  <c r="L150" i="8"/>
  <c r="N150" i="8" s="1"/>
  <c r="O150" i="8" s="1"/>
  <c r="P150" i="8" s="1"/>
  <c r="U150" i="8" s="1"/>
  <c r="L86" i="8"/>
  <c r="N86" i="8" s="1"/>
  <c r="O86" i="8" s="1"/>
  <c r="P86" i="8" s="1"/>
  <c r="U86" i="8" s="1"/>
  <c r="L22" i="8"/>
  <c r="N22" i="8" s="1"/>
  <c r="O22" i="8" s="1"/>
  <c r="P22" i="8" s="1"/>
  <c r="U22" i="8" s="1"/>
  <c r="L181" i="8"/>
  <c r="N181" i="8" s="1"/>
  <c r="O181" i="8" s="1"/>
  <c r="P181" i="8" s="1"/>
  <c r="U181" i="8" s="1"/>
  <c r="L117" i="8"/>
  <c r="N117" i="8" s="1"/>
  <c r="O117" i="8" s="1"/>
  <c r="P117" i="8" s="1"/>
  <c r="U117" i="8" s="1"/>
  <c r="L53" i="8"/>
  <c r="N53" i="8" s="1"/>
  <c r="O53" i="8" s="1"/>
  <c r="P53" i="8" s="1"/>
  <c r="U53" i="8" s="1"/>
  <c r="L220" i="8"/>
  <c r="N220" i="8" s="1"/>
  <c r="O220" i="8" s="1"/>
  <c r="P220" i="8" s="1"/>
  <c r="U220" i="8" s="1"/>
  <c r="L156" i="8"/>
  <c r="N156" i="8" s="1"/>
  <c r="O156" i="8" s="1"/>
  <c r="P156" i="8" s="1"/>
  <c r="U156" i="8" s="1"/>
  <c r="L92" i="8"/>
  <c r="N92" i="8" s="1"/>
  <c r="O92" i="8" s="1"/>
  <c r="P92" i="8" s="1"/>
  <c r="U92" i="8" s="1"/>
  <c r="L28" i="8"/>
  <c r="N28" i="8" s="1"/>
  <c r="O28" i="8" s="1"/>
  <c r="P28" i="8" s="1"/>
  <c r="U28" i="8" s="1"/>
  <c r="L129" i="8"/>
  <c r="N129" i="8" s="1"/>
  <c r="O129" i="8" s="1"/>
  <c r="P129" i="8" s="1"/>
  <c r="U129" i="8" s="1"/>
  <c r="L345" i="8"/>
  <c r="N345" i="8" s="1"/>
  <c r="O345" i="8" s="1"/>
  <c r="P345" i="8" s="1"/>
  <c r="U345" i="8" s="1"/>
  <c r="L633" i="8"/>
  <c r="N633" i="8" s="1"/>
  <c r="O633" i="8" s="1"/>
  <c r="P633" i="8" s="1"/>
  <c r="L969" i="8"/>
  <c r="N969" i="8" s="1"/>
  <c r="O969" i="8" s="1"/>
  <c r="P969" i="8" s="1"/>
  <c r="L984" i="8"/>
  <c r="N984" i="8" s="1"/>
  <c r="O984" i="8" s="1"/>
  <c r="P984" i="8" s="1"/>
  <c r="L194" i="8"/>
  <c r="N194" i="8" s="1"/>
  <c r="O194" i="8" s="1"/>
  <c r="P194" i="8" s="1"/>
  <c r="U194" i="8" s="1"/>
  <c r="L231" i="8"/>
  <c r="N231" i="8" s="1"/>
  <c r="O231" i="8" s="1"/>
  <c r="P231" i="8" s="1"/>
  <c r="U231" i="8" s="1"/>
  <c r="L338" i="8"/>
  <c r="N338" i="8" s="1"/>
  <c r="O338" i="8" s="1"/>
  <c r="P338" i="8" s="1"/>
  <c r="U338" i="8" s="1"/>
  <c r="L890" i="8"/>
  <c r="N890" i="8" s="1"/>
  <c r="O890" i="8" s="1"/>
  <c r="P890" i="8" s="1"/>
  <c r="L306" i="8"/>
  <c r="N306" i="8" s="1"/>
  <c r="O306" i="8" s="1"/>
  <c r="P306" i="8" s="1"/>
  <c r="U306" i="8" s="1"/>
  <c r="L634" i="8"/>
  <c r="N634" i="8" s="1"/>
  <c r="O634" i="8" s="1"/>
  <c r="P634" i="8" s="1"/>
  <c r="L995" i="8"/>
  <c r="N995" i="8" s="1"/>
  <c r="O995" i="8" s="1"/>
  <c r="P995" i="8" s="1"/>
  <c r="L522" i="8"/>
  <c r="N522" i="8" s="1"/>
  <c r="O522" i="8" s="1"/>
  <c r="P522" i="8" s="1"/>
  <c r="U522" i="8" s="1"/>
  <c r="L637" i="8"/>
  <c r="N637" i="8" s="1"/>
  <c r="O637" i="8" s="1"/>
  <c r="P637" i="8" s="1"/>
  <c r="L442" i="8"/>
  <c r="N442" i="8" s="1"/>
  <c r="O442" i="8" s="1"/>
  <c r="P442" i="8" s="1"/>
  <c r="U442" i="8" s="1"/>
  <c r="L746" i="8"/>
  <c r="N746" i="8" s="1"/>
  <c r="O746" i="8" s="1"/>
  <c r="P746" i="8" s="1"/>
  <c r="L130" i="8"/>
  <c r="N130" i="8" s="1"/>
  <c r="O130" i="8" s="1"/>
  <c r="P130" i="8" s="1"/>
  <c r="U130" i="8" s="1"/>
  <c r="L3" i="8"/>
  <c r="N3" i="8" s="1"/>
  <c r="O3" i="8" s="1"/>
  <c r="P3" i="8" s="1"/>
  <c r="U3" i="8" s="1"/>
  <c r="L454" i="8"/>
  <c r="N454" i="8" s="1"/>
  <c r="O454" i="8" s="1"/>
  <c r="P454" i="8" s="1"/>
  <c r="U454" i="8" s="1"/>
  <c r="Q113" i="6"/>
  <c r="Q33" i="6"/>
  <c r="S557" i="6"/>
  <c r="R557" i="6"/>
  <c r="Q557" i="6"/>
  <c r="S533" i="6"/>
  <c r="R533" i="6"/>
  <c r="Q533" i="6"/>
  <c r="S493" i="6"/>
  <c r="R493" i="6"/>
  <c r="Q493" i="6"/>
  <c r="S453" i="6"/>
  <c r="R453" i="6"/>
  <c r="Q453" i="6"/>
  <c r="S413" i="6"/>
  <c r="R413" i="6"/>
  <c r="Q413" i="6"/>
  <c r="S357" i="6"/>
  <c r="R357" i="6"/>
  <c r="Q357" i="6"/>
  <c r="S333" i="6"/>
  <c r="R333" i="6"/>
  <c r="Q333" i="6"/>
  <c r="S293" i="6"/>
  <c r="R293" i="6"/>
  <c r="Q293" i="6"/>
  <c r="S253" i="6"/>
  <c r="R253" i="6"/>
  <c r="Q253" i="6"/>
  <c r="S213" i="6"/>
  <c r="R213" i="6"/>
  <c r="Q213" i="6"/>
  <c r="S173" i="6"/>
  <c r="R173" i="6"/>
  <c r="Q173" i="6"/>
  <c r="S133" i="6"/>
  <c r="R133" i="6"/>
  <c r="S93" i="6"/>
  <c r="R93" i="6"/>
  <c r="Q93" i="6"/>
  <c r="S53" i="6"/>
  <c r="R53" i="6"/>
  <c r="Q53" i="6"/>
  <c r="S13" i="6"/>
  <c r="R13" i="6"/>
  <c r="Q13" i="6"/>
  <c r="S532" i="6"/>
  <c r="R532" i="6"/>
  <c r="S484" i="6"/>
  <c r="R484" i="6"/>
  <c r="S444" i="6"/>
  <c r="R444" i="6"/>
  <c r="S412" i="6"/>
  <c r="R412" i="6"/>
  <c r="S372" i="6"/>
  <c r="R372" i="6"/>
  <c r="S332" i="6"/>
  <c r="R332" i="6"/>
  <c r="S300" i="6"/>
  <c r="R300" i="6"/>
  <c r="S260" i="6"/>
  <c r="R260" i="6"/>
  <c r="S220" i="6"/>
  <c r="R220" i="6"/>
  <c r="S188" i="6"/>
  <c r="R188" i="6"/>
  <c r="S148" i="6"/>
  <c r="R148" i="6"/>
  <c r="S116" i="6"/>
  <c r="R116" i="6"/>
  <c r="Q116" i="6"/>
  <c r="R76" i="6"/>
  <c r="S76" i="6"/>
  <c r="Q76" i="6"/>
  <c r="S555" i="6"/>
  <c r="R555" i="6"/>
  <c r="S499" i="6"/>
  <c r="R499" i="6"/>
  <c r="S475" i="6"/>
  <c r="R475" i="6"/>
  <c r="S435" i="6"/>
  <c r="R435" i="6"/>
  <c r="S395" i="6"/>
  <c r="R395" i="6"/>
  <c r="S347" i="6"/>
  <c r="R347" i="6"/>
  <c r="S307" i="6"/>
  <c r="R307" i="6"/>
  <c r="S259" i="6"/>
  <c r="R259" i="6"/>
  <c r="Q259" i="6"/>
  <c r="S227" i="6"/>
  <c r="R227" i="6"/>
  <c r="Q227" i="6"/>
  <c r="S171" i="6"/>
  <c r="R171" i="6"/>
  <c r="Q171" i="6"/>
  <c r="S131" i="6"/>
  <c r="R131" i="6"/>
  <c r="S91" i="6"/>
  <c r="R91" i="6"/>
  <c r="Q91" i="6"/>
  <c r="S570" i="6"/>
  <c r="Q570" i="6"/>
  <c r="S562" i="6"/>
  <c r="R562" i="6"/>
  <c r="Q562" i="6"/>
  <c r="S554" i="6"/>
  <c r="Q554" i="6"/>
  <c r="S546" i="6"/>
  <c r="R546" i="6"/>
  <c r="Q546" i="6"/>
  <c r="S538" i="6"/>
  <c r="Q538" i="6"/>
  <c r="S530" i="6"/>
  <c r="R530" i="6"/>
  <c r="Q530" i="6"/>
  <c r="S522" i="6"/>
  <c r="R522" i="6"/>
  <c r="Q522" i="6"/>
  <c r="S514" i="6"/>
  <c r="Q514" i="6"/>
  <c r="S506" i="6"/>
  <c r="Q506" i="6"/>
  <c r="S498" i="6"/>
  <c r="R498" i="6"/>
  <c r="Q498" i="6"/>
  <c r="S490" i="6"/>
  <c r="R490" i="6"/>
  <c r="Q490" i="6"/>
  <c r="S482" i="6"/>
  <c r="Q482" i="6"/>
  <c r="S474" i="6"/>
  <c r="Q474" i="6"/>
  <c r="S466" i="6"/>
  <c r="R466" i="6"/>
  <c r="Q466" i="6"/>
  <c r="S458" i="6"/>
  <c r="R458" i="6"/>
  <c r="Q458" i="6"/>
  <c r="S450" i="6"/>
  <c r="Q450" i="6"/>
  <c r="S442" i="6"/>
  <c r="Q442" i="6"/>
  <c r="S434" i="6"/>
  <c r="R434" i="6"/>
  <c r="Q434" i="6"/>
  <c r="S426" i="6"/>
  <c r="R426" i="6"/>
  <c r="Q426" i="6"/>
  <c r="S418" i="6"/>
  <c r="Q418" i="6"/>
  <c r="S410" i="6"/>
  <c r="Q410" i="6"/>
  <c r="S402" i="6"/>
  <c r="R402" i="6"/>
  <c r="Q402" i="6"/>
  <c r="S394" i="6"/>
  <c r="R394" i="6"/>
  <c r="Q394" i="6"/>
  <c r="S386" i="6"/>
  <c r="Q386" i="6"/>
  <c r="S378" i="6"/>
  <c r="Q378" i="6"/>
  <c r="S370" i="6"/>
  <c r="R370" i="6"/>
  <c r="Q370" i="6"/>
  <c r="S362" i="6"/>
  <c r="R362" i="6"/>
  <c r="Q362" i="6"/>
  <c r="S354" i="6"/>
  <c r="Q354" i="6"/>
  <c r="S346" i="6"/>
  <c r="Q346" i="6"/>
  <c r="S338" i="6"/>
  <c r="R338" i="6"/>
  <c r="Q338" i="6"/>
  <c r="S330" i="6"/>
  <c r="R330" i="6"/>
  <c r="Q330" i="6"/>
  <c r="S322" i="6"/>
  <c r="Q322" i="6"/>
  <c r="S314" i="6"/>
  <c r="Q314" i="6"/>
  <c r="S306" i="6"/>
  <c r="R306" i="6"/>
  <c r="Q306" i="6"/>
  <c r="S298" i="6"/>
  <c r="R298" i="6"/>
  <c r="Q298" i="6"/>
  <c r="S290" i="6"/>
  <c r="Q290" i="6"/>
  <c r="S282" i="6"/>
  <c r="Q282" i="6"/>
  <c r="S274" i="6"/>
  <c r="R274" i="6"/>
  <c r="Q274" i="6"/>
  <c r="S266" i="6"/>
  <c r="R266" i="6"/>
  <c r="Q266" i="6"/>
  <c r="S258" i="6"/>
  <c r="Q258" i="6"/>
  <c r="S250" i="6"/>
  <c r="Q250" i="6"/>
  <c r="S242" i="6"/>
  <c r="R242" i="6"/>
  <c r="Q242" i="6"/>
  <c r="S234" i="6"/>
  <c r="R234" i="6"/>
  <c r="Q234" i="6"/>
  <c r="S226" i="6"/>
  <c r="Q226" i="6"/>
  <c r="S218" i="6"/>
  <c r="Q218" i="6"/>
  <c r="S210" i="6"/>
  <c r="R210" i="6"/>
  <c r="Q210" i="6"/>
  <c r="S202" i="6"/>
  <c r="R202" i="6"/>
  <c r="Q202" i="6"/>
  <c r="S194" i="6"/>
  <c r="Q194" i="6"/>
  <c r="S186" i="6"/>
  <c r="Q186" i="6"/>
  <c r="S178" i="6"/>
  <c r="R178" i="6"/>
  <c r="Q178" i="6"/>
  <c r="S170" i="6"/>
  <c r="R170" i="6"/>
  <c r="Q170" i="6"/>
  <c r="S162" i="6"/>
  <c r="Q162" i="6"/>
  <c r="S154" i="6"/>
  <c r="Q154" i="6"/>
  <c r="S146" i="6"/>
  <c r="R146" i="6"/>
  <c r="Q146" i="6"/>
  <c r="S138" i="6"/>
  <c r="R138" i="6"/>
  <c r="Q138" i="6"/>
  <c r="S130" i="6"/>
  <c r="Q130" i="6"/>
  <c r="S122" i="6"/>
  <c r="Q122" i="6"/>
  <c r="S114" i="6"/>
  <c r="Q114" i="6"/>
  <c r="R114" i="6"/>
  <c r="S106" i="6"/>
  <c r="R106" i="6"/>
  <c r="Q106" i="6"/>
  <c r="S98" i="6"/>
  <c r="Q98" i="6"/>
  <c r="S90" i="6"/>
  <c r="R90" i="6"/>
  <c r="Q90" i="6"/>
  <c r="R82" i="6"/>
  <c r="S82" i="6"/>
  <c r="Q82" i="6"/>
  <c r="R74" i="6"/>
  <c r="S74" i="6"/>
  <c r="Q74" i="6"/>
  <c r="R66" i="6"/>
  <c r="S66" i="6"/>
  <c r="Q66" i="6"/>
  <c r="R58" i="6"/>
  <c r="S58" i="6"/>
  <c r="Q58" i="6"/>
  <c r="R50" i="6"/>
  <c r="S50" i="6"/>
  <c r="Q50" i="6"/>
  <c r="R42" i="6"/>
  <c r="S42" i="6"/>
  <c r="Q42" i="6"/>
  <c r="Q499" i="6"/>
  <c r="Q435" i="6"/>
  <c r="Q412" i="6"/>
  <c r="Q307" i="6"/>
  <c r="Q148" i="6"/>
  <c r="R442" i="6"/>
  <c r="R314" i="6"/>
  <c r="R186" i="6"/>
  <c r="S541" i="6"/>
  <c r="R541" i="6"/>
  <c r="Q541" i="6"/>
  <c r="S509" i="6"/>
  <c r="R509" i="6"/>
  <c r="Q509" i="6"/>
  <c r="S469" i="6"/>
  <c r="R469" i="6"/>
  <c r="Q469" i="6"/>
  <c r="S437" i="6"/>
  <c r="R437" i="6"/>
  <c r="Q437" i="6"/>
  <c r="S389" i="6"/>
  <c r="R389" i="6"/>
  <c r="Q389" i="6"/>
  <c r="S349" i="6"/>
  <c r="R349" i="6"/>
  <c r="Q349" i="6"/>
  <c r="S317" i="6"/>
  <c r="R317" i="6"/>
  <c r="Q317" i="6"/>
  <c r="S269" i="6"/>
  <c r="R269" i="6"/>
  <c r="Q269" i="6"/>
  <c r="S229" i="6"/>
  <c r="R229" i="6"/>
  <c r="Q229" i="6"/>
  <c r="S189" i="6"/>
  <c r="R189" i="6"/>
  <c r="Q189" i="6"/>
  <c r="S141" i="6"/>
  <c r="R141" i="6"/>
  <c r="Q141" i="6"/>
  <c r="S101" i="6"/>
  <c r="R101" i="6"/>
  <c r="Q101" i="6"/>
  <c r="S61" i="6"/>
  <c r="R61" i="6"/>
  <c r="Q61" i="6"/>
  <c r="S29" i="6"/>
  <c r="R29" i="6"/>
  <c r="Q29" i="6"/>
  <c r="S540" i="6"/>
  <c r="R540" i="6"/>
  <c r="S508" i="6"/>
  <c r="R508" i="6"/>
  <c r="S476" i="6"/>
  <c r="R476" i="6"/>
  <c r="S428" i="6"/>
  <c r="R428" i="6"/>
  <c r="S396" i="6"/>
  <c r="R396" i="6"/>
  <c r="S356" i="6"/>
  <c r="R356" i="6"/>
  <c r="S316" i="6"/>
  <c r="R316" i="6"/>
  <c r="S276" i="6"/>
  <c r="R276" i="6"/>
  <c r="S252" i="6"/>
  <c r="R252" i="6"/>
  <c r="S212" i="6"/>
  <c r="R212" i="6"/>
  <c r="S172" i="6"/>
  <c r="R172" i="6"/>
  <c r="S124" i="6"/>
  <c r="R124" i="6"/>
  <c r="R92" i="6"/>
  <c r="S92" i="6"/>
  <c r="Q92" i="6"/>
  <c r="R52" i="6"/>
  <c r="S52" i="6"/>
  <c r="S5" i="6"/>
  <c r="R5" i="6"/>
  <c r="S539" i="6"/>
  <c r="R539" i="6"/>
  <c r="S507" i="6"/>
  <c r="R507" i="6"/>
  <c r="S459" i="6"/>
  <c r="R459" i="6"/>
  <c r="S411" i="6"/>
  <c r="R411" i="6"/>
  <c r="S371" i="6"/>
  <c r="R371" i="6"/>
  <c r="S339" i="6"/>
  <c r="R339" i="6"/>
  <c r="S299" i="6"/>
  <c r="R299" i="6"/>
  <c r="Q299" i="6"/>
  <c r="S267" i="6"/>
  <c r="R267" i="6"/>
  <c r="Q267" i="6"/>
  <c r="S235" i="6"/>
  <c r="R235" i="6"/>
  <c r="Q235" i="6"/>
  <c r="S195" i="6"/>
  <c r="R195" i="6"/>
  <c r="Q195" i="6"/>
  <c r="S163" i="6"/>
  <c r="R163" i="6"/>
  <c r="Q163" i="6"/>
  <c r="S123" i="6"/>
  <c r="R123" i="6"/>
  <c r="Q123" i="6"/>
  <c r="S67" i="6"/>
  <c r="R67" i="6"/>
  <c r="Q67" i="6"/>
  <c r="Q372" i="6"/>
  <c r="Q52" i="6"/>
  <c r="S569" i="6"/>
  <c r="R569" i="6"/>
  <c r="Q569" i="6"/>
  <c r="R561" i="6"/>
  <c r="Q561" i="6"/>
  <c r="S561" i="6"/>
  <c r="S553" i="6"/>
  <c r="R553" i="6"/>
  <c r="Q553" i="6"/>
  <c r="R545" i="6"/>
  <c r="S545" i="6"/>
  <c r="Q545" i="6"/>
  <c r="S537" i="6"/>
  <c r="R537" i="6"/>
  <c r="Q537" i="6"/>
  <c r="S529" i="6"/>
  <c r="R529" i="6"/>
  <c r="Q529" i="6"/>
  <c r="S521" i="6"/>
  <c r="R521" i="6"/>
  <c r="Q521" i="6"/>
  <c r="S513" i="6"/>
  <c r="R513" i="6"/>
  <c r="Q513" i="6"/>
  <c r="S505" i="6"/>
  <c r="R505" i="6"/>
  <c r="Q505" i="6"/>
  <c r="R497" i="6"/>
  <c r="S497" i="6"/>
  <c r="Q497" i="6"/>
  <c r="S489" i="6"/>
  <c r="R489" i="6"/>
  <c r="Q489" i="6"/>
  <c r="R481" i="6"/>
  <c r="S481" i="6"/>
  <c r="Q481" i="6"/>
  <c r="S473" i="6"/>
  <c r="R473" i="6"/>
  <c r="Q473" i="6"/>
  <c r="S465" i="6"/>
  <c r="R465" i="6"/>
  <c r="Q465" i="6"/>
  <c r="S457" i="6"/>
  <c r="R457" i="6"/>
  <c r="Q457" i="6"/>
  <c r="S449" i="6"/>
  <c r="R449" i="6"/>
  <c r="Q449" i="6"/>
  <c r="S441" i="6"/>
  <c r="R441" i="6"/>
  <c r="Q441" i="6"/>
  <c r="R433" i="6"/>
  <c r="Q433" i="6"/>
  <c r="S425" i="6"/>
  <c r="R425" i="6"/>
  <c r="Q425" i="6"/>
  <c r="R417" i="6"/>
  <c r="Q417" i="6"/>
  <c r="S417" i="6"/>
  <c r="S409" i="6"/>
  <c r="R409" i="6"/>
  <c r="Q409" i="6"/>
  <c r="S401" i="6"/>
  <c r="R401" i="6"/>
  <c r="Q401" i="6"/>
  <c r="S393" i="6"/>
  <c r="R393" i="6"/>
  <c r="Q393" i="6"/>
  <c r="S385" i="6"/>
  <c r="R385" i="6"/>
  <c r="Q385" i="6"/>
  <c r="S377" i="6"/>
  <c r="R377" i="6"/>
  <c r="Q377" i="6"/>
  <c r="R369" i="6"/>
  <c r="Q369" i="6"/>
  <c r="S361" i="6"/>
  <c r="R361" i="6"/>
  <c r="Q361" i="6"/>
  <c r="R353" i="6"/>
  <c r="Q353" i="6"/>
  <c r="S353" i="6"/>
  <c r="S345" i="6"/>
  <c r="R345" i="6"/>
  <c r="Q345" i="6"/>
  <c r="S337" i="6"/>
  <c r="R337" i="6"/>
  <c r="Q337" i="6"/>
  <c r="S329" i="6"/>
  <c r="R329" i="6"/>
  <c r="Q329" i="6"/>
  <c r="S321" i="6"/>
  <c r="R321" i="6"/>
  <c r="Q321" i="6"/>
  <c r="S313" i="6"/>
  <c r="R313" i="6"/>
  <c r="Q313" i="6"/>
  <c r="R305" i="6"/>
  <c r="Q305" i="6"/>
  <c r="S305" i="6"/>
  <c r="S297" i="6"/>
  <c r="R297" i="6"/>
  <c r="Q297" i="6"/>
  <c r="R289" i="6"/>
  <c r="S289" i="6"/>
  <c r="Q289" i="6"/>
  <c r="S281" i="6"/>
  <c r="R281" i="6"/>
  <c r="Q281" i="6"/>
  <c r="S273" i="6"/>
  <c r="R273" i="6"/>
  <c r="Q273" i="6"/>
  <c r="S265" i="6"/>
  <c r="R265" i="6"/>
  <c r="Q265" i="6"/>
  <c r="S257" i="6"/>
  <c r="R257" i="6"/>
  <c r="Q257" i="6"/>
  <c r="S249" i="6"/>
  <c r="R249" i="6"/>
  <c r="Q249" i="6"/>
  <c r="R241" i="6"/>
  <c r="S241" i="6"/>
  <c r="Q241" i="6"/>
  <c r="S233" i="6"/>
  <c r="R233" i="6"/>
  <c r="Q233" i="6"/>
  <c r="R225" i="6"/>
  <c r="S225" i="6"/>
  <c r="Q225" i="6"/>
  <c r="S217" i="6"/>
  <c r="R217" i="6"/>
  <c r="Q217" i="6"/>
  <c r="S209" i="6"/>
  <c r="R209" i="6"/>
  <c r="Q209" i="6"/>
  <c r="S201" i="6"/>
  <c r="R201" i="6"/>
  <c r="Q201" i="6"/>
  <c r="S193" i="6"/>
  <c r="R193" i="6"/>
  <c r="Q193" i="6"/>
  <c r="S185" i="6"/>
  <c r="R185" i="6"/>
  <c r="Q185" i="6"/>
  <c r="R177" i="6"/>
  <c r="Q177" i="6"/>
  <c r="S169" i="6"/>
  <c r="R169" i="6"/>
  <c r="Q169" i="6"/>
  <c r="R161" i="6"/>
  <c r="Q161" i="6"/>
  <c r="S161" i="6"/>
  <c r="S153" i="6"/>
  <c r="R153" i="6"/>
  <c r="Q153" i="6"/>
  <c r="S145" i="6"/>
  <c r="R145" i="6"/>
  <c r="Q145" i="6"/>
  <c r="S137" i="6"/>
  <c r="R137" i="6"/>
  <c r="Q137" i="6"/>
  <c r="S129" i="6"/>
  <c r="R129" i="6"/>
  <c r="Q129" i="6"/>
  <c r="S121" i="6"/>
  <c r="R121" i="6"/>
  <c r="S105" i="6"/>
  <c r="R105" i="6"/>
  <c r="Q105" i="6"/>
  <c r="R97" i="6"/>
  <c r="S97" i="6"/>
  <c r="R89" i="6"/>
  <c r="S89" i="6"/>
  <c r="Q89" i="6"/>
  <c r="R81" i="6"/>
  <c r="S81" i="6"/>
  <c r="R73" i="6"/>
  <c r="S73" i="6"/>
  <c r="Q73" i="6"/>
  <c r="R65" i="6"/>
  <c r="S65" i="6"/>
  <c r="R57" i="6"/>
  <c r="S57" i="6"/>
  <c r="Q57" i="6"/>
  <c r="R49" i="6"/>
  <c r="S49" i="6"/>
  <c r="R41" i="6"/>
  <c r="S41" i="6"/>
  <c r="Q41" i="6"/>
  <c r="Q539" i="6"/>
  <c r="Q475" i="6"/>
  <c r="Q411" i="6"/>
  <c r="Q347" i="6"/>
  <c r="R538" i="6"/>
  <c r="R418" i="6"/>
  <c r="R290" i="6"/>
  <c r="R162" i="6"/>
  <c r="S177" i="6"/>
  <c r="S501" i="6"/>
  <c r="R501" i="6"/>
  <c r="Q501" i="6"/>
  <c r="S461" i="6"/>
  <c r="R461" i="6"/>
  <c r="Q461" i="6"/>
  <c r="S421" i="6"/>
  <c r="R421" i="6"/>
  <c r="Q421" i="6"/>
  <c r="S381" i="6"/>
  <c r="R381" i="6"/>
  <c r="Q381" i="6"/>
  <c r="S341" i="6"/>
  <c r="R341" i="6"/>
  <c r="Q341" i="6"/>
  <c r="S301" i="6"/>
  <c r="R301" i="6"/>
  <c r="Q301" i="6"/>
  <c r="S261" i="6"/>
  <c r="R261" i="6"/>
  <c r="Q261" i="6"/>
  <c r="S221" i="6"/>
  <c r="R221" i="6"/>
  <c r="Q221" i="6"/>
  <c r="S181" i="6"/>
  <c r="R181" i="6"/>
  <c r="Q181" i="6"/>
  <c r="S157" i="6"/>
  <c r="R157" i="6"/>
  <c r="Q157" i="6"/>
  <c r="S117" i="6"/>
  <c r="R117" i="6"/>
  <c r="Q117" i="6"/>
  <c r="S77" i="6"/>
  <c r="R77" i="6"/>
  <c r="Q77" i="6"/>
  <c r="S37" i="6"/>
  <c r="R37" i="6"/>
  <c r="Q37" i="6"/>
  <c r="S564" i="6"/>
  <c r="R564" i="6"/>
  <c r="S524" i="6"/>
  <c r="R524" i="6"/>
  <c r="S492" i="6"/>
  <c r="R492" i="6"/>
  <c r="S460" i="6"/>
  <c r="R460" i="6"/>
  <c r="S420" i="6"/>
  <c r="R420" i="6"/>
  <c r="S380" i="6"/>
  <c r="R380" i="6"/>
  <c r="S340" i="6"/>
  <c r="R340" i="6"/>
  <c r="S292" i="6"/>
  <c r="R292" i="6"/>
  <c r="S236" i="6"/>
  <c r="R236" i="6"/>
  <c r="S180" i="6"/>
  <c r="R180" i="6"/>
  <c r="S140" i="6"/>
  <c r="R140" i="6"/>
  <c r="R84" i="6"/>
  <c r="S84" i="6"/>
  <c r="Q460" i="6"/>
  <c r="Q188" i="6"/>
  <c r="S531" i="6"/>
  <c r="R531" i="6"/>
  <c r="S491" i="6"/>
  <c r="R491" i="6"/>
  <c r="S451" i="6"/>
  <c r="R451" i="6"/>
  <c r="S419" i="6"/>
  <c r="R419" i="6"/>
  <c r="S379" i="6"/>
  <c r="R379" i="6"/>
  <c r="S331" i="6"/>
  <c r="R331" i="6"/>
  <c r="S283" i="6"/>
  <c r="R283" i="6"/>
  <c r="Q283" i="6"/>
  <c r="S243" i="6"/>
  <c r="R243" i="6"/>
  <c r="Q243" i="6"/>
  <c r="S203" i="6"/>
  <c r="R203" i="6"/>
  <c r="Q203" i="6"/>
  <c r="S155" i="6"/>
  <c r="R155" i="6"/>
  <c r="Q155" i="6"/>
  <c r="S115" i="6"/>
  <c r="R115" i="6"/>
  <c r="Q115" i="6"/>
  <c r="S83" i="6"/>
  <c r="R83" i="6"/>
  <c r="Q83" i="6"/>
  <c r="Q395" i="6"/>
  <c r="S568" i="6"/>
  <c r="Q568" i="6"/>
  <c r="R568" i="6"/>
  <c r="S560" i="6"/>
  <c r="Q560" i="6"/>
  <c r="R560" i="6"/>
  <c r="S552" i="6"/>
  <c r="Q552" i="6"/>
  <c r="R552" i="6"/>
  <c r="S544" i="6"/>
  <c r="Q544" i="6"/>
  <c r="R544" i="6"/>
  <c r="S536" i="6"/>
  <c r="Q536" i="6"/>
  <c r="R536" i="6"/>
  <c r="S528" i="6"/>
  <c r="Q528" i="6"/>
  <c r="R528" i="6"/>
  <c r="S520" i="6"/>
  <c r="R520" i="6"/>
  <c r="Q520" i="6"/>
  <c r="S512" i="6"/>
  <c r="Q512" i="6"/>
  <c r="R512" i="6"/>
  <c r="S504" i="6"/>
  <c r="Q504" i="6"/>
  <c r="R504" i="6"/>
  <c r="S496" i="6"/>
  <c r="Q496" i="6"/>
  <c r="R496" i="6"/>
  <c r="S488" i="6"/>
  <c r="R488" i="6"/>
  <c r="Q488" i="6"/>
  <c r="S480" i="6"/>
  <c r="Q480" i="6"/>
  <c r="R480" i="6"/>
  <c r="S472" i="6"/>
  <c r="Q472" i="6"/>
  <c r="R472" i="6"/>
  <c r="S464" i="6"/>
  <c r="Q464" i="6"/>
  <c r="R464" i="6"/>
  <c r="S456" i="6"/>
  <c r="R456" i="6"/>
  <c r="Q456" i="6"/>
  <c r="S448" i="6"/>
  <c r="Q448" i="6"/>
  <c r="R448" i="6"/>
  <c r="S440" i="6"/>
  <c r="Q440" i="6"/>
  <c r="R440" i="6"/>
  <c r="S432" i="6"/>
  <c r="Q432" i="6"/>
  <c r="R432" i="6"/>
  <c r="S424" i="6"/>
  <c r="R424" i="6"/>
  <c r="Q424" i="6"/>
  <c r="S416" i="6"/>
  <c r="Q416" i="6"/>
  <c r="R416" i="6"/>
  <c r="S408" i="6"/>
  <c r="Q408" i="6"/>
  <c r="R408" i="6"/>
  <c r="S400" i="6"/>
  <c r="Q400" i="6"/>
  <c r="R400" i="6"/>
  <c r="S392" i="6"/>
  <c r="R392" i="6"/>
  <c r="Q392" i="6"/>
  <c r="S384" i="6"/>
  <c r="Q384" i="6"/>
  <c r="R384" i="6"/>
  <c r="S376" i="6"/>
  <c r="Q376" i="6"/>
  <c r="R376" i="6"/>
  <c r="S368" i="6"/>
  <c r="Q368" i="6"/>
  <c r="R368" i="6"/>
  <c r="S360" i="6"/>
  <c r="R360" i="6"/>
  <c r="Q360" i="6"/>
  <c r="S352" i="6"/>
  <c r="Q352" i="6"/>
  <c r="R352" i="6"/>
  <c r="S344" i="6"/>
  <c r="Q344" i="6"/>
  <c r="R344" i="6"/>
  <c r="S336" i="6"/>
  <c r="Q336" i="6"/>
  <c r="R336" i="6"/>
  <c r="S328" i="6"/>
  <c r="R328" i="6"/>
  <c r="Q328" i="6"/>
  <c r="S320" i="6"/>
  <c r="Q320" i="6"/>
  <c r="R320" i="6"/>
  <c r="S312" i="6"/>
  <c r="Q312" i="6"/>
  <c r="R312" i="6"/>
  <c r="S304" i="6"/>
  <c r="Q304" i="6"/>
  <c r="R304" i="6"/>
  <c r="S296" i="6"/>
  <c r="R296" i="6"/>
  <c r="Q296" i="6"/>
  <c r="S288" i="6"/>
  <c r="Q288" i="6"/>
  <c r="R288" i="6"/>
  <c r="S280" i="6"/>
  <c r="Q280" i="6"/>
  <c r="R280" i="6"/>
  <c r="S272" i="6"/>
  <c r="Q272" i="6"/>
  <c r="R272" i="6"/>
  <c r="S264" i="6"/>
  <c r="R264" i="6"/>
  <c r="Q264" i="6"/>
  <c r="S256" i="6"/>
  <c r="Q256" i="6"/>
  <c r="R256" i="6"/>
  <c r="S248" i="6"/>
  <c r="Q248" i="6"/>
  <c r="R248" i="6"/>
  <c r="S240" i="6"/>
  <c r="Q240" i="6"/>
  <c r="R240" i="6"/>
  <c r="S232" i="6"/>
  <c r="R232" i="6"/>
  <c r="Q232" i="6"/>
  <c r="S224" i="6"/>
  <c r="Q224" i="6"/>
  <c r="R224" i="6"/>
  <c r="S216" i="6"/>
  <c r="Q216" i="6"/>
  <c r="R216" i="6"/>
  <c r="S208" i="6"/>
  <c r="Q208" i="6"/>
  <c r="R208" i="6"/>
  <c r="S200" i="6"/>
  <c r="R200" i="6"/>
  <c r="Q200" i="6"/>
  <c r="S192" i="6"/>
  <c r="Q192" i="6"/>
  <c r="R192" i="6"/>
  <c r="S184" i="6"/>
  <c r="Q184" i="6"/>
  <c r="R184" i="6"/>
  <c r="S176" i="6"/>
  <c r="Q176" i="6"/>
  <c r="R176" i="6"/>
  <c r="S168" i="6"/>
  <c r="R168" i="6"/>
  <c r="Q168" i="6"/>
  <c r="S160" i="6"/>
  <c r="Q160" i="6"/>
  <c r="R160" i="6"/>
  <c r="S152" i="6"/>
  <c r="Q152" i="6"/>
  <c r="R152" i="6"/>
  <c r="S144" i="6"/>
  <c r="Q144" i="6"/>
  <c r="R144" i="6"/>
  <c r="S136" i="6"/>
  <c r="R136" i="6"/>
  <c r="Q136" i="6"/>
  <c r="S128" i="6"/>
  <c r="Q128" i="6"/>
  <c r="R128" i="6"/>
  <c r="S120" i="6"/>
  <c r="R120" i="6"/>
  <c r="Q120" i="6"/>
  <c r="S112" i="6"/>
  <c r="R112" i="6"/>
  <c r="Q112" i="6"/>
  <c r="S104" i="6"/>
  <c r="Q104" i="6"/>
  <c r="R104" i="6"/>
  <c r="S96" i="6"/>
  <c r="Q96" i="6"/>
  <c r="R96" i="6"/>
  <c r="R88" i="6"/>
  <c r="S88" i="6"/>
  <c r="Q88" i="6"/>
  <c r="R80" i="6"/>
  <c r="S80" i="6"/>
  <c r="Q80" i="6"/>
  <c r="R72" i="6"/>
  <c r="S72" i="6"/>
  <c r="Q72" i="6"/>
  <c r="R64" i="6"/>
  <c r="S64" i="6"/>
  <c r="Q64" i="6"/>
  <c r="R56" i="6"/>
  <c r="S56" i="6"/>
  <c r="Q56" i="6"/>
  <c r="R48" i="6"/>
  <c r="S48" i="6"/>
  <c r="Q48" i="6"/>
  <c r="R40" i="6"/>
  <c r="S40" i="6"/>
  <c r="Q40" i="6"/>
  <c r="R32" i="6"/>
  <c r="S32" i="6"/>
  <c r="Q32" i="6"/>
  <c r="R24" i="6"/>
  <c r="S24" i="6"/>
  <c r="Q24" i="6"/>
  <c r="R16" i="6"/>
  <c r="S16" i="6"/>
  <c r="Q16" i="6"/>
  <c r="R8" i="6"/>
  <c r="S8" i="6"/>
  <c r="Q8" i="6"/>
  <c r="Q492" i="6"/>
  <c r="Q451" i="6"/>
  <c r="Q428" i="6"/>
  <c r="Q300" i="6"/>
  <c r="Q236" i="6"/>
  <c r="Q172" i="6"/>
  <c r="Q140" i="6"/>
  <c r="Q97" i="6"/>
  <c r="R410" i="6"/>
  <c r="R282" i="6"/>
  <c r="R154" i="6"/>
  <c r="S113" i="6"/>
  <c r="S565" i="6"/>
  <c r="R565" i="6"/>
  <c r="Q565" i="6"/>
  <c r="S525" i="6"/>
  <c r="R525" i="6"/>
  <c r="Q525" i="6"/>
  <c r="S485" i="6"/>
  <c r="R485" i="6"/>
  <c r="Q485" i="6"/>
  <c r="S445" i="6"/>
  <c r="R445" i="6"/>
  <c r="Q445" i="6"/>
  <c r="S405" i="6"/>
  <c r="R405" i="6"/>
  <c r="Q405" i="6"/>
  <c r="S373" i="6"/>
  <c r="R373" i="6"/>
  <c r="Q373" i="6"/>
  <c r="S325" i="6"/>
  <c r="R325" i="6"/>
  <c r="Q325" i="6"/>
  <c r="S285" i="6"/>
  <c r="R285" i="6"/>
  <c r="Q285" i="6"/>
  <c r="S245" i="6"/>
  <c r="R245" i="6"/>
  <c r="Q245" i="6"/>
  <c r="S205" i="6"/>
  <c r="R205" i="6"/>
  <c r="Q205" i="6"/>
  <c r="S165" i="6"/>
  <c r="R165" i="6"/>
  <c r="Q165" i="6"/>
  <c r="S125" i="6"/>
  <c r="R125" i="6"/>
  <c r="Q125" i="6"/>
  <c r="S85" i="6"/>
  <c r="R85" i="6"/>
  <c r="Q85" i="6"/>
  <c r="S45" i="6"/>
  <c r="R45" i="6"/>
  <c r="Q45" i="6"/>
  <c r="S556" i="6"/>
  <c r="R556" i="6"/>
  <c r="S516" i="6"/>
  <c r="R516" i="6"/>
  <c r="S452" i="6"/>
  <c r="R452" i="6"/>
  <c r="S404" i="6"/>
  <c r="R404" i="6"/>
  <c r="S364" i="6"/>
  <c r="R364" i="6"/>
  <c r="S324" i="6"/>
  <c r="R324" i="6"/>
  <c r="S284" i="6"/>
  <c r="R284" i="6"/>
  <c r="S228" i="6"/>
  <c r="R228" i="6"/>
  <c r="S196" i="6"/>
  <c r="R196" i="6"/>
  <c r="S156" i="6"/>
  <c r="R156" i="6"/>
  <c r="S108" i="6"/>
  <c r="R108" i="6"/>
  <c r="Q108" i="6"/>
  <c r="R68" i="6"/>
  <c r="S68" i="6"/>
  <c r="Q396" i="6"/>
  <c r="Q252" i="6"/>
  <c r="S563" i="6"/>
  <c r="R563" i="6"/>
  <c r="S523" i="6"/>
  <c r="R523" i="6"/>
  <c r="S467" i="6"/>
  <c r="R467" i="6"/>
  <c r="S427" i="6"/>
  <c r="R427" i="6"/>
  <c r="S387" i="6"/>
  <c r="R387" i="6"/>
  <c r="S355" i="6"/>
  <c r="R355" i="6"/>
  <c r="S315" i="6"/>
  <c r="R315" i="6"/>
  <c r="S275" i="6"/>
  <c r="R275" i="6"/>
  <c r="Q275" i="6"/>
  <c r="S219" i="6"/>
  <c r="R219" i="6"/>
  <c r="Q219" i="6"/>
  <c r="S179" i="6"/>
  <c r="R179" i="6"/>
  <c r="Q179" i="6"/>
  <c r="S139" i="6"/>
  <c r="R139" i="6"/>
  <c r="Q139" i="6"/>
  <c r="S107" i="6"/>
  <c r="R107" i="6"/>
  <c r="Q107" i="6"/>
  <c r="S75" i="6"/>
  <c r="R75" i="6"/>
  <c r="Q75" i="6"/>
  <c r="Q459" i="6"/>
  <c r="S567" i="6"/>
  <c r="Q567" i="6"/>
  <c r="S559" i="6"/>
  <c r="Q559" i="6"/>
  <c r="R559" i="6"/>
  <c r="S551" i="6"/>
  <c r="Q551" i="6"/>
  <c r="S543" i="6"/>
  <c r="Q543" i="6"/>
  <c r="R543" i="6"/>
  <c r="S535" i="6"/>
  <c r="Q535" i="6"/>
  <c r="S527" i="6"/>
  <c r="R527" i="6"/>
  <c r="Q527" i="6"/>
  <c r="S519" i="6"/>
  <c r="R519" i="6"/>
  <c r="Q519" i="6"/>
  <c r="S511" i="6"/>
  <c r="R511" i="6"/>
  <c r="Q511" i="6"/>
  <c r="S503" i="6"/>
  <c r="R503" i="6"/>
  <c r="Q503" i="6"/>
  <c r="S495" i="6"/>
  <c r="R495" i="6"/>
  <c r="Q495" i="6"/>
  <c r="S487" i="6"/>
  <c r="R487" i="6"/>
  <c r="Q487" i="6"/>
  <c r="S479" i="6"/>
  <c r="R479" i="6"/>
  <c r="Q479" i="6"/>
  <c r="S471" i="6"/>
  <c r="R471" i="6"/>
  <c r="Q471" i="6"/>
  <c r="S463" i="6"/>
  <c r="R463" i="6"/>
  <c r="Q463" i="6"/>
  <c r="S455" i="6"/>
  <c r="R455" i="6"/>
  <c r="Q455" i="6"/>
  <c r="S447" i="6"/>
  <c r="R447" i="6"/>
  <c r="Q447" i="6"/>
  <c r="S439" i="6"/>
  <c r="R439" i="6"/>
  <c r="Q439" i="6"/>
  <c r="S431" i="6"/>
  <c r="R431" i="6"/>
  <c r="Q431" i="6"/>
  <c r="S423" i="6"/>
  <c r="R423" i="6"/>
  <c r="Q423" i="6"/>
  <c r="S415" i="6"/>
  <c r="R415" i="6"/>
  <c r="Q415" i="6"/>
  <c r="S407" i="6"/>
  <c r="R407" i="6"/>
  <c r="Q407" i="6"/>
  <c r="S399" i="6"/>
  <c r="R399" i="6"/>
  <c r="Q399" i="6"/>
  <c r="S391" i="6"/>
  <c r="R391" i="6"/>
  <c r="Q391" i="6"/>
  <c r="S383" i="6"/>
  <c r="R383" i="6"/>
  <c r="Q383" i="6"/>
  <c r="S375" i="6"/>
  <c r="R375" i="6"/>
  <c r="Q375" i="6"/>
  <c r="S367" i="6"/>
  <c r="R367" i="6"/>
  <c r="Q367" i="6"/>
  <c r="S359" i="6"/>
  <c r="R359" i="6"/>
  <c r="Q359" i="6"/>
  <c r="S351" i="6"/>
  <c r="R351" i="6"/>
  <c r="Q351" i="6"/>
  <c r="S343" i="6"/>
  <c r="R343" i="6"/>
  <c r="Q343" i="6"/>
  <c r="S335" i="6"/>
  <c r="R335" i="6"/>
  <c r="Q335" i="6"/>
  <c r="S327" i="6"/>
  <c r="R327" i="6"/>
  <c r="Q327" i="6"/>
  <c r="S319" i="6"/>
  <c r="R319" i="6"/>
  <c r="Q319" i="6"/>
  <c r="S311" i="6"/>
  <c r="R311" i="6"/>
  <c r="Q311" i="6"/>
  <c r="S303" i="6"/>
  <c r="R303" i="6"/>
  <c r="Q303" i="6"/>
  <c r="S295" i="6"/>
  <c r="R295" i="6"/>
  <c r="Q295" i="6"/>
  <c r="S287" i="6"/>
  <c r="R287" i="6"/>
  <c r="Q287" i="6"/>
  <c r="S279" i="6"/>
  <c r="R279" i="6"/>
  <c r="Q279" i="6"/>
  <c r="S271" i="6"/>
  <c r="R271" i="6"/>
  <c r="Q271" i="6"/>
  <c r="S263" i="6"/>
  <c r="R263" i="6"/>
  <c r="Q263" i="6"/>
  <c r="S255" i="6"/>
  <c r="R255" i="6"/>
  <c r="Q255" i="6"/>
  <c r="S247" i="6"/>
  <c r="R247" i="6"/>
  <c r="Q247" i="6"/>
  <c r="S239" i="6"/>
  <c r="R239" i="6"/>
  <c r="Q239" i="6"/>
  <c r="S231" i="6"/>
  <c r="R231" i="6"/>
  <c r="Q231" i="6"/>
  <c r="S223" i="6"/>
  <c r="R223" i="6"/>
  <c r="Q223" i="6"/>
  <c r="S215" i="6"/>
  <c r="R215" i="6"/>
  <c r="Q215" i="6"/>
  <c r="S207" i="6"/>
  <c r="R207" i="6"/>
  <c r="Q207" i="6"/>
  <c r="S199" i="6"/>
  <c r="R199" i="6"/>
  <c r="Q199" i="6"/>
  <c r="S191" i="6"/>
  <c r="R191" i="6"/>
  <c r="Q191" i="6"/>
  <c r="S183" i="6"/>
  <c r="R183" i="6"/>
  <c r="Q183" i="6"/>
  <c r="S175" i="6"/>
  <c r="R175" i="6"/>
  <c r="Q175" i="6"/>
  <c r="S167" i="6"/>
  <c r="R167" i="6"/>
  <c r="Q167" i="6"/>
  <c r="S159" i="6"/>
  <c r="R159" i="6"/>
  <c r="Q159" i="6"/>
  <c r="S151" i="6"/>
  <c r="R151" i="6"/>
  <c r="Q151" i="6"/>
  <c r="S143" i="6"/>
  <c r="R143" i="6"/>
  <c r="Q143" i="6"/>
  <c r="S135" i="6"/>
  <c r="R135" i="6"/>
  <c r="Q135" i="6"/>
  <c r="S127" i="6"/>
  <c r="R127" i="6"/>
  <c r="Q127" i="6"/>
  <c r="S119" i="6"/>
  <c r="R119" i="6"/>
  <c r="Q119" i="6"/>
  <c r="S111" i="6"/>
  <c r="R111" i="6"/>
  <c r="S103" i="6"/>
  <c r="Q103" i="6"/>
  <c r="R103" i="6"/>
  <c r="R95" i="6"/>
  <c r="S95" i="6"/>
  <c r="Q95" i="6"/>
  <c r="R87" i="6"/>
  <c r="S87" i="6"/>
  <c r="Q87" i="6"/>
  <c r="R79" i="6"/>
  <c r="S79" i="6"/>
  <c r="Q79" i="6"/>
  <c r="R71" i="6"/>
  <c r="S71" i="6"/>
  <c r="Q71" i="6"/>
  <c r="R63" i="6"/>
  <c r="S63" i="6"/>
  <c r="Q63" i="6"/>
  <c r="R55" i="6"/>
  <c r="S55" i="6"/>
  <c r="Q55" i="6"/>
  <c r="R47" i="6"/>
  <c r="S47" i="6"/>
  <c r="Q47" i="6"/>
  <c r="R39" i="6"/>
  <c r="S39" i="6"/>
  <c r="Q39" i="6"/>
  <c r="Q555" i="6"/>
  <c r="Q532" i="6"/>
  <c r="Q491" i="6"/>
  <c r="Q427" i="6"/>
  <c r="Q404" i="6"/>
  <c r="Q340" i="6"/>
  <c r="Q133" i="6"/>
  <c r="Q84" i="6"/>
  <c r="R514" i="6"/>
  <c r="R386" i="6"/>
  <c r="R258" i="6"/>
  <c r="R130" i="6"/>
  <c r="S549" i="6"/>
  <c r="R549" i="6"/>
  <c r="Q549" i="6"/>
  <c r="S517" i="6"/>
  <c r="R517" i="6"/>
  <c r="Q517" i="6"/>
  <c r="S477" i="6"/>
  <c r="R477" i="6"/>
  <c r="Q477" i="6"/>
  <c r="S429" i="6"/>
  <c r="R429" i="6"/>
  <c r="Q429" i="6"/>
  <c r="S397" i="6"/>
  <c r="R397" i="6"/>
  <c r="Q397" i="6"/>
  <c r="S365" i="6"/>
  <c r="R365" i="6"/>
  <c r="Q365" i="6"/>
  <c r="S309" i="6"/>
  <c r="R309" i="6"/>
  <c r="Q309" i="6"/>
  <c r="S277" i="6"/>
  <c r="R277" i="6"/>
  <c r="Q277" i="6"/>
  <c r="S237" i="6"/>
  <c r="R237" i="6"/>
  <c r="Q237" i="6"/>
  <c r="S197" i="6"/>
  <c r="R197" i="6"/>
  <c r="Q197" i="6"/>
  <c r="S149" i="6"/>
  <c r="R149" i="6"/>
  <c r="Q149" i="6"/>
  <c r="S109" i="6"/>
  <c r="R109" i="6"/>
  <c r="Q109" i="6"/>
  <c r="S69" i="6"/>
  <c r="R69" i="6"/>
  <c r="Q69" i="6"/>
  <c r="S21" i="6"/>
  <c r="R21" i="6"/>
  <c r="Q21" i="6"/>
  <c r="S548" i="6"/>
  <c r="R548" i="6"/>
  <c r="S500" i="6"/>
  <c r="R500" i="6"/>
  <c r="S468" i="6"/>
  <c r="R468" i="6"/>
  <c r="S436" i="6"/>
  <c r="R436" i="6"/>
  <c r="S388" i="6"/>
  <c r="R388" i="6"/>
  <c r="S348" i="6"/>
  <c r="R348" i="6"/>
  <c r="S308" i="6"/>
  <c r="R308" i="6"/>
  <c r="S268" i="6"/>
  <c r="R268" i="6"/>
  <c r="S244" i="6"/>
  <c r="R244" i="6"/>
  <c r="S204" i="6"/>
  <c r="R204" i="6"/>
  <c r="S164" i="6"/>
  <c r="R164" i="6"/>
  <c r="S132" i="6"/>
  <c r="R132" i="6"/>
  <c r="Q132" i="6"/>
  <c r="S100" i="6"/>
  <c r="R100" i="6"/>
  <c r="R60" i="6"/>
  <c r="S60" i="6"/>
  <c r="Q60" i="6"/>
  <c r="Q524" i="6"/>
  <c r="Q332" i="6"/>
  <c r="Q220" i="6"/>
  <c r="Q156" i="6"/>
  <c r="S547" i="6"/>
  <c r="R547" i="6"/>
  <c r="S515" i="6"/>
  <c r="R515" i="6"/>
  <c r="S483" i="6"/>
  <c r="R483" i="6"/>
  <c r="S443" i="6"/>
  <c r="R443" i="6"/>
  <c r="S403" i="6"/>
  <c r="R403" i="6"/>
  <c r="S363" i="6"/>
  <c r="R363" i="6"/>
  <c r="S323" i="6"/>
  <c r="R323" i="6"/>
  <c r="S291" i="6"/>
  <c r="R291" i="6"/>
  <c r="Q291" i="6"/>
  <c r="S251" i="6"/>
  <c r="R251" i="6"/>
  <c r="Q251" i="6"/>
  <c r="S211" i="6"/>
  <c r="R211" i="6"/>
  <c r="Q211" i="6"/>
  <c r="S187" i="6"/>
  <c r="R187" i="6"/>
  <c r="Q187" i="6"/>
  <c r="S147" i="6"/>
  <c r="R147" i="6"/>
  <c r="Q147" i="6"/>
  <c r="S99" i="6"/>
  <c r="R99" i="6"/>
  <c r="Q99" i="6"/>
  <c r="S59" i="6"/>
  <c r="Q59" i="6"/>
  <c r="Q436" i="6"/>
  <c r="Q331" i="6"/>
  <c r="R573" i="6"/>
  <c r="S573" i="6"/>
  <c r="Q573" i="6"/>
  <c r="S566" i="6"/>
  <c r="R566" i="6"/>
  <c r="S558" i="6"/>
  <c r="R558" i="6"/>
  <c r="S550" i="6"/>
  <c r="R550" i="6"/>
  <c r="S542" i="6"/>
  <c r="R542" i="6"/>
  <c r="S534" i="6"/>
  <c r="R534" i="6"/>
  <c r="S526" i="6"/>
  <c r="R526" i="6"/>
  <c r="S518" i="6"/>
  <c r="R518" i="6"/>
  <c r="S510" i="6"/>
  <c r="R510" i="6"/>
  <c r="S502" i="6"/>
  <c r="R502" i="6"/>
  <c r="S494" i="6"/>
  <c r="R494" i="6"/>
  <c r="S486" i="6"/>
  <c r="R486" i="6"/>
  <c r="S478" i="6"/>
  <c r="R478" i="6"/>
  <c r="S470" i="6"/>
  <c r="R470" i="6"/>
  <c r="S462" i="6"/>
  <c r="R462" i="6"/>
  <c r="S454" i="6"/>
  <c r="R454" i="6"/>
  <c r="S446" i="6"/>
  <c r="R446" i="6"/>
  <c r="S438" i="6"/>
  <c r="R438" i="6"/>
  <c r="S430" i="6"/>
  <c r="R430" i="6"/>
  <c r="S422" i="6"/>
  <c r="R422" i="6"/>
  <c r="S414" i="6"/>
  <c r="R414" i="6"/>
  <c r="S406" i="6"/>
  <c r="R406" i="6"/>
  <c r="S398" i="6"/>
  <c r="R398" i="6"/>
  <c r="S390" i="6"/>
  <c r="R390" i="6"/>
  <c r="S382" i="6"/>
  <c r="R382" i="6"/>
  <c r="S374" i="6"/>
  <c r="R374" i="6"/>
  <c r="S366" i="6"/>
  <c r="R366" i="6"/>
  <c r="S358" i="6"/>
  <c r="R358" i="6"/>
  <c r="S350" i="6"/>
  <c r="R350" i="6"/>
  <c r="S342" i="6"/>
  <c r="R342" i="6"/>
  <c r="S334" i="6"/>
  <c r="R334" i="6"/>
  <c r="S326" i="6"/>
  <c r="R326" i="6"/>
  <c r="S318" i="6"/>
  <c r="R318" i="6"/>
  <c r="S310" i="6"/>
  <c r="R310" i="6"/>
  <c r="S302" i="6"/>
  <c r="R302" i="6"/>
  <c r="S294" i="6"/>
  <c r="R294" i="6"/>
  <c r="S286" i="6"/>
  <c r="R286" i="6"/>
  <c r="S278" i="6"/>
  <c r="R278" i="6"/>
  <c r="S270" i="6"/>
  <c r="R270" i="6"/>
  <c r="S262" i="6"/>
  <c r="R262" i="6"/>
  <c r="S254" i="6"/>
  <c r="R254" i="6"/>
  <c r="S246" i="6"/>
  <c r="R246" i="6"/>
  <c r="S238" i="6"/>
  <c r="R238" i="6"/>
  <c r="S230" i="6"/>
  <c r="R230" i="6"/>
  <c r="S222" i="6"/>
  <c r="R222" i="6"/>
  <c r="S214" i="6"/>
  <c r="R214" i="6"/>
  <c r="S206" i="6"/>
  <c r="R206" i="6"/>
  <c r="S198" i="6"/>
  <c r="R198" i="6"/>
  <c r="S190" i="6"/>
  <c r="R190" i="6"/>
  <c r="S182" i="6"/>
  <c r="R182" i="6"/>
  <c r="S174" i="6"/>
  <c r="R174" i="6"/>
  <c r="S166" i="6"/>
  <c r="R166" i="6"/>
  <c r="S158" i="6"/>
  <c r="R158" i="6"/>
  <c r="S150" i="6"/>
  <c r="R150" i="6"/>
  <c r="S142" i="6"/>
  <c r="R142" i="6"/>
  <c r="S134" i="6"/>
  <c r="Q134" i="6"/>
  <c r="R134" i="6"/>
  <c r="S126" i="6"/>
  <c r="Q126" i="6"/>
  <c r="R126" i="6"/>
  <c r="S118" i="6"/>
  <c r="Q118" i="6"/>
  <c r="R118" i="6"/>
  <c r="S110" i="6"/>
  <c r="Q110" i="6"/>
  <c r="R110" i="6"/>
  <c r="S102" i="6"/>
  <c r="Q102" i="6"/>
  <c r="R102" i="6"/>
  <c r="S94" i="6"/>
  <c r="R94" i="6"/>
  <c r="Q94" i="6"/>
  <c r="S86" i="6"/>
  <c r="R86" i="6"/>
  <c r="Q86" i="6"/>
  <c r="S78" i="6"/>
  <c r="R78" i="6"/>
  <c r="Q78" i="6"/>
  <c r="S70" i="6"/>
  <c r="R70" i="6"/>
  <c r="Q70" i="6"/>
  <c r="S62" i="6"/>
  <c r="R62" i="6"/>
  <c r="Q62" i="6"/>
  <c r="S54" i="6"/>
  <c r="R54" i="6"/>
  <c r="Q54" i="6"/>
  <c r="S46" i="6"/>
  <c r="R46" i="6"/>
  <c r="Q46" i="6"/>
  <c r="S38" i="6"/>
  <c r="R38" i="6"/>
  <c r="Q38" i="6"/>
  <c r="S30" i="6"/>
  <c r="R30" i="6"/>
  <c r="Q30" i="6"/>
  <c r="S22" i="6"/>
  <c r="R22" i="6"/>
  <c r="Q22" i="6"/>
  <c r="S14" i="6"/>
  <c r="R14" i="6"/>
  <c r="Q14" i="6"/>
  <c r="S6" i="6"/>
  <c r="R6" i="6"/>
  <c r="Q6" i="6"/>
  <c r="Q550" i="6"/>
  <c r="Q531" i="6"/>
  <c r="Q508" i="6"/>
  <c r="Q486" i="6"/>
  <c r="Q467" i="6"/>
  <c r="Q444" i="6"/>
  <c r="Q422" i="6"/>
  <c r="Q403" i="6"/>
  <c r="Q380" i="6"/>
  <c r="Q358" i="6"/>
  <c r="Q339" i="6"/>
  <c r="Q316" i="6"/>
  <c r="Q292" i="6"/>
  <c r="Q260" i="6"/>
  <c r="Q228" i="6"/>
  <c r="Q196" i="6"/>
  <c r="Q164" i="6"/>
  <c r="Q131" i="6"/>
  <c r="Q81" i="6"/>
  <c r="R506" i="6"/>
  <c r="R378" i="6"/>
  <c r="R250" i="6"/>
  <c r="R122" i="6"/>
  <c r="R31" i="6"/>
  <c r="S31" i="6"/>
  <c r="Q31" i="6"/>
  <c r="R23" i="6"/>
  <c r="S23" i="6"/>
  <c r="Q23" i="6"/>
  <c r="R15" i="6"/>
  <c r="S15" i="6"/>
  <c r="Q15" i="6"/>
  <c r="R7" i="6"/>
  <c r="S7" i="6"/>
  <c r="Q7" i="6"/>
  <c r="R44" i="6"/>
  <c r="S44" i="6"/>
  <c r="R36" i="6"/>
  <c r="S36" i="6"/>
  <c r="R28" i="6"/>
  <c r="S28" i="6"/>
  <c r="R20" i="6"/>
  <c r="S20" i="6"/>
  <c r="R12" i="6"/>
  <c r="S12" i="6"/>
  <c r="Q44" i="6"/>
  <c r="Q28" i="6"/>
  <c r="Q12" i="6"/>
  <c r="S51" i="6"/>
  <c r="R51" i="6"/>
  <c r="Q51" i="6"/>
  <c r="S43" i="6"/>
  <c r="Q43" i="6"/>
  <c r="S35" i="6"/>
  <c r="R35" i="6"/>
  <c r="Q35" i="6"/>
  <c r="S27" i="6"/>
  <c r="R27" i="6"/>
  <c r="Q27" i="6"/>
  <c r="S19" i="6"/>
  <c r="R19" i="6"/>
  <c r="Q19" i="6"/>
  <c r="S11" i="6"/>
  <c r="R11" i="6"/>
  <c r="Q11" i="6"/>
  <c r="S33" i="6"/>
  <c r="R34" i="6"/>
  <c r="S34" i="6"/>
  <c r="R26" i="6"/>
  <c r="S26" i="6"/>
  <c r="R18" i="6"/>
  <c r="S18" i="6"/>
  <c r="R10" i="6"/>
  <c r="S10" i="6"/>
  <c r="R25" i="6"/>
  <c r="S25" i="6"/>
  <c r="R17" i="6"/>
  <c r="S17" i="6"/>
  <c r="R9" i="6"/>
  <c r="S9" i="6"/>
  <c r="R571" i="6"/>
  <c r="Q572" i="6"/>
  <c r="Q571" i="6"/>
  <c r="R574" i="6"/>
  <c r="S572" i="6"/>
  <c r="D33" i="2"/>
  <c r="D23" i="2" l="1"/>
  <c r="B23" i="2"/>
  <c r="E33" i="2"/>
  <c r="D25" i="2" l="1"/>
  <c r="D27" i="2" s="1"/>
  <c r="D42" i="2"/>
  <c r="E42" i="2"/>
  <c r="Q1" i="6"/>
  <c r="Q2" i="6" s="1"/>
  <c r="W7" i="6" l="1" a="1"/>
  <c r="W7" i="6" s="1"/>
  <c r="X9" i="6" a="1"/>
  <c r="X9" i="6" s="1"/>
  <c r="V9" i="6" a="1"/>
  <c r="V9" i="6" s="1"/>
  <c r="U10" i="6" a="1"/>
  <c r="U10" i="6" s="1"/>
  <c r="W8" i="6" a="1"/>
  <c r="W8" i="6" s="1"/>
  <c r="X10" i="6" a="1"/>
  <c r="X10" i="6" s="1"/>
  <c r="V10" i="6" a="1"/>
  <c r="V10" i="6" s="1"/>
  <c r="U11" i="6" a="1"/>
  <c r="U11" i="6" s="1"/>
  <c r="U9" i="6" a="1"/>
  <c r="U9" i="6" s="1"/>
  <c r="W9" i="6" a="1"/>
  <c r="W9" i="6" s="1"/>
  <c r="X11" i="6" a="1"/>
  <c r="X11" i="6" s="1"/>
  <c r="V11" i="6" a="1"/>
  <c r="V11" i="6" s="1"/>
  <c r="U5" i="6" a="1"/>
  <c r="U5" i="6" s="1"/>
  <c r="W10" i="6" a="1"/>
  <c r="W10" i="6" s="1"/>
  <c r="X5" i="6" a="1"/>
  <c r="X5" i="6" s="1"/>
  <c r="V5" i="6" a="1"/>
  <c r="V5" i="6" s="1"/>
  <c r="W11" i="6" a="1"/>
  <c r="W11" i="6" s="1"/>
  <c r="W5" i="6" a="1"/>
  <c r="W5" i="6" s="1"/>
  <c r="U6" i="6" a="1"/>
  <c r="U6" i="6" s="1"/>
  <c r="V8" i="6" a="1"/>
  <c r="V8" i="6" s="1"/>
  <c r="X6" i="6" a="1"/>
  <c r="X6" i="6" s="1"/>
  <c r="V6" i="6" a="1"/>
  <c r="V6" i="6" s="1"/>
  <c r="U7" i="6" a="1"/>
  <c r="U7" i="6" s="1"/>
  <c r="X8" i="6" a="1"/>
  <c r="X8" i="6" s="1"/>
  <c r="X7" i="6" a="1"/>
  <c r="X7" i="6" s="1"/>
  <c r="V7" i="6" a="1"/>
  <c r="V7" i="6" s="1"/>
  <c r="U8" i="6" a="1"/>
  <c r="U8" i="6" s="1"/>
  <c r="W6" i="6" a="1"/>
  <c r="W6" i="6" s="1"/>
  <c r="D44" i="2" l="1"/>
  <c r="E44" i="2"/>
  <c r="B35" i="2"/>
  <c r="D35" i="2"/>
  <c r="D38" i="2"/>
  <c r="D36" i="2"/>
  <c r="D39" i="2"/>
  <c r="D37" i="2"/>
  <c r="B46" i="2" l="1"/>
  <c r="B48" i="2"/>
  <c r="B36" i="2"/>
  <c r="B37" i="2" s="1"/>
  <c r="B1" i="6"/>
  <c r="A6" i="6"/>
  <c r="A7" i="6"/>
  <c r="B7" i="6" s="1"/>
  <c r="A8" i="6"/>
  <c r="D8" i="6" s="1"/>
  <c r="A9" i="6"/>
  <c r="D9" i="6" s="1"/>
  <c r="A10" i="6"/>
  <c r="F10" i="6" s="1"/>
  <c r="A11" i="6"/>
  <c r="F11" i="6" s="1"/>
  <c r="A12" i="6"/>
  <c r="B12" i="6" s="1"/>
  <c r="A13" i="6"/>
  <c r="D13" i="6" s="1"/>
  <c r="A14" i="6"/>
  <c r="A15" i="6"/>
  <c r="A16" i="6"/>
  <c r="C16" i="6" s="1"/>
  <c r="A17" i="6"/>
  <c r="E17" i="6" s="1"/>
  <c r="A18" i="6"/>
  <c r="F18" i="6" s="1"/>
  <c r="A19" i="6"/>
  <c r="G19" i="6" s="1"/>
  <c r="A20" i="6"/>
  <c r="C20" i="6" s="1"/>
  <c r="A21" i="6"/>
  <c r="C21" i="6" s="1"/>
  <c r="A22" i="6"/>
  <c r="A23" i="6"/>
  <c r="A24" i="6"/>
  <c r="D24" i="6" s="1"/>
  <c r="A25" i="6"/>
  <c r="E25" i="6" s="1"/>
  <c r="A26" i="6"/>
  <c r="F26" i="6" s="1"/>
  <c r="A27" i="6"/>
  <c r="B27" i="6" s="1"/>
  <c r="A28" i="6"/>
  <c r="E28" i="6" s="1"/>
  <c r="A29" i="6"/>
  <c r="B29" i="6" s="1"/>
  <c r="A30" i="6"/>
  <c r="A31" i="6"/>
  <c r="B31" i="6" s="1"/>
  <c r="A32" i="6"/>
  <c r="C32" i="6" s="1"/>
  <c r="A33" i="6"/>
  <c r="E33" i="6" s="1"/>
  <c r="A34" i="6"/>
  <c r="E34" i="6" s="1"/>
  <c r="A35" i="6"/>
  <c r="C35" i="6" s="1"/>
  <c r="A36" i="6"/>
  <c r="F36" i="6" s="1"/>
  <c r="A37" i="6"/>
  <c r="B37" i="6" s="1"/>
  <c r="A38" i="6"/>
  <c r="A39" i="6"/>
  <c r="A40" i="6"/>
  <c r="D40" i="6" s="1"/>
  <c r="A41" i="6"/>
  <c r="B41" i="6" s="1"/>
  <c r="A42" i="6"/>
  <c r="C42" i="6" s="1"/>
  <c r="A43" i="6"/>
  <c r="C43" i="6" s="1"/>
  <c r="A44" i="6"/>
  <c r="G44" i="6" s="1"/>
  <c r="A45" i="6"/>
  <c r="E45" i="6" s="1"/>
  <c r="A46" i="6"/>
  <c r="A47" i="6"/>
  <c r="A48" i="6"/>
  <c r="D48" i="6" s="1"/>
  <c r="A49" i="6"/>
  <c r="D49" i="6" s="1"/>
  <c r="A50" i="6"/>
  <c r="F50" i="6" s="1"/>
  <c r="A51" i="6"/>
  <c r="C51" i="6" s="1"/>
  <c r="A52" i="6"/>
  <c r="B52" i="6" s="1"/>
  <c r="A53" i="6"/>
  <c r="A54" i="6"/>
  <c r="A55" i="6"/>
  <c r="B55" i="6" s="1"/>
  <c r="A56" i="6"/>
  <c r="B56" i="6" s="1"/>
  <c r="A57" i="6"/>
  <c r="E57" i="6" s="1"/>
  <c r="A58" i="6"/>
  <c r="F58" i="6" s="1"/>
  <c r="A59" i="6"/>
  <c r="E59" i="6" s="1"/>
  <c r="A60" i="6"/>
  <c r="B60" i="6" s="1"/>
  <c r="A61" i="6"/>
  <c r="D61" i="6" s="1"/>
  <c r="A62" i="6"/>
  <c r="A63" i="6"/>
  <c r="B63" i="6" s="1"/>
  <c r="A64" i="6"/>
  <c r="D64" i="6" s="1"/>
  <c r="A65" i="6"/>
  <c r="B65" i="6" s="1"/>
  <c r="A66" i="6"/>
  <c r="E66" i="6" s="1"/>
  <c r="A67" i="6"/>
  <c r="E67" i="6" s="1"/>
  <c r="A68" i="6"/>
  <c r="B68" i="6" s="1"/>
  <c r="A69" i="6"/>
  <c r="D69" i="6" s="1"/>
  <c r="A70" i="6"/>
  <c r="A71" i="6"/>
  <c r="B71" i="6" s="1"/>
  <c r="A72" i="6"/>
  <c r="A73" i="6"/>
  <c r="E73" i="6" s="1"/>
  <c r="A74" i="6"/>
  <c r="F74" i="6" s="1"/>
  <c r="A75" i="6"/>
  <c r="G75" i="6" s="1"/>
  <c r="A76" i="6"/>
  <c r="E76" i="6" s="1"/>
  <c r="A77" i="6"/>
  <c r="B77" i="6" s="1"/>
  <c r="A78" i="6"/>
  <c r="A79" i="6"/>
  <c r="B79" i="6" s="1"/>
  <c r="A80" i="6"/>
  <c r="B80" i="6" s="1"/>
  <c r="A81" i="6"/>
  <c r="B81" i="6" s="1"/>
  <c r="A82" i="6"/>
  <c r="F82" i="6" s="1"/>
  <c r="A83" i="6"/>
  <c r="G83" i="6" s="1"/>
  <c r="A84" i="6"/>
  <c r="B84" i="6" s="1"/>
  <c r="A85" i="6"/>
  <c r="B85" i="6" s="1"/>
  <c r="A86" i="6"/>
  <c r="A87" i="6"/>
  <c r="B87" i="6" s="1"/>
  <c r="A88" i="6"/>
  <c r="C88" i="6" s="1"/>
  <c r="A89" i="6"/>
  <c r="B89" i="6" s="1"/>
  <c r="A90" i="6"/>
  <c r="F90" i="6" s="1"/>
  <c r="A91" i="6"/>
  <c r="G91" i="6" s="1"/>
  <c r="A92" i="6"/>
  <c r="D92" i="6" s="1"/>
  <c r="A93" i="6"/>
  <c r="G93" i="6" s="1"/>
  <c r="A94" i="6"/>
  <c r="A95" i="6"/>
  <c r="A96" i="6"/>
  <c r="B96" i="6" s="1"/>
  <c r="A97" i="6"/>
  <c r="D97" i="6" s="1"/>
  <c r="A98" i="6"/>
  <c r="B98" i="6" s="1"/>
  <c r="A99" i="6"/>
  <c r="E99" i="6" s="1"/>
  <c r="A100" i="6"/>
  <c r="B100" i="6" s="1"/>
  <c r="A101" i="6"/>
  <c r="F101" i="6" s="1"/>
  <c r="A102" i="6"/>
  <c r="A103" i="6"/>
  <c r="F103" i="6" s="1"/>
  <c r="A104" i="6"/>
  <c r="G104" i="6" s="1"/>
  <c r="A105" i="6"/>
  <c r="E105" i="6" s="1"/>
  <c r="A106" i="6"/>
  <c r="D106" i="6" s="1"/>
  <c r="A107" i="6"/>
  <c r="G107" i="6" s="1"/>
  <c r="A108" i="6"/>
  <c r="G108" i="6" s="1"/>
  <c r="A109" i="6"/>
  <c r="A110" i="6"/>
  <c r="B110" i="6" s="1"/>
  <c r="A111" i="6"/>
  <c r="E111" i="6" s="1"/>
  <c r="A112" i="6"/>
  <c r="G112" i="6" s="1"/>
  <c r="A113" i="6"/>
  <c r="E113" i="6" s="1"/>
  <c r="A114" i="6"/>
  <c r="F114" i="6" s="1"/>
  <c r="A115" i="6"/>
  <c r="D115" i="6" s="1"/>
  <c r="A116" i="6"/>
  <c r="G116" i="6" s="1"/>
  <c r="A117" i="6"/>
  <c r="E117" i="6" s="1"/>
  <c r="A118" i="6"/>
  <c r="F118" i="6" s="1"/>
  <c r="A119" i="6"/>
  <c r="C119" i="6" s="1"/>
  <c r="A120" i="6"/>
  <c r="C120" i="6" s="1"/>
  <c r="A121" i="6"/>
  <c r="D121" i="6" s="1"/>
  <c r="A122" i="6"/>
  <c r="A123" i="6"/>
  <c r="E123" i="6" s="1"/>
  <c r="A124" i="6"/>
  <c r="B124" i="6" s="1"/>
  <c r="A125" i="6"/>
  <c r="D125" i="6" s="1"/>
  <c r="A126" i="6"/>
  <c r="E126" i="6" s="1"/>
  <c r="A127" i="6"/>
  <c r="C127" i="6" s="1"/>
  <c r="A128" i="6"/>
  <c r="G128" i="6" s="1"/>
  <c r="A129" i="6"/>
  <c r="D129" i="6" s="1"/>
  <c r="A130" i="6"/>
  <c r="B130" i="6" s="1"/>
  <c r="A131" i="6"/>
  <c r="B131" i="6" s="1"/>
  <c r="A132" i="6"/>
  <c r="D132" i="6" s="1"/>
  <c r="A133" i="6"/>
  <c r="D133" i="6" s="1"/>
  <c r="A134" i="6"/>
  <c r="A135" i="6"/>
  <c r="F135" i="6" s="1"/>
  <c r="A136" i="6"/>
  <c r="D136" i="6" s="1"/>
  <c r="A137" i="6"/>
  <c r="D137" i="6" s="1"/>
  <c r="A138" i="6"/>
  <c r="B138" i="6" s="1"/>
  <c r="A139" i="6"/>
  <c r="G139" i="6" s="1"/>
  <c r="A140" i="6"/>
  <c r="G140" i="6" s="1"/>
  <c r="A141" i="6"/>
  <c r="F141" i="6" s="1"/>
  <c r="A142" i="6"/>
  <c r="F142" i="6" s="1"/>
  <c r="A143" i="6"/>
  <c r="C143" i="6" s="1"/>
  <c r="A144" i="6"/>
  <c r="D144" i="6" s="1"/>
  <c r="A145" i="6"/>
  <c r="D145" i="6" s="1"/>
  <c r="A146" i="6"/>
  <c r="B146" i="6" s="1"/>
  <c r="A147" i="6"/>
  <c r="F147" i="6" s="1"/>
  <c r="A148" i="6"/>
  <c r="B148" i="6" s="1"/>
  <c r="A149" i="6"/>
  <c r="B149" i="6" s="1"/>
  <c r="A150" i="6"/>
  <c r="A151" i="6"/>
  <c r="A152" i="6"/>
  <c r="D152" i="6" s="1"/>
  <c r="A153" i="6"/>
  <c r="D153" i="6" s="1"/>
  <c r="A154" i="6"/>
  <c r="B154" i="6" s="1"/>
  <c r="A155" i="6"/>
  <c r="C155" i="6" s="1"/>
  <c r="A156" i="6"/>
  <c r="B156" i="6" s="1"/>
  <c r="A157" i="6"/>
  <c r="B157" i="6" s="1"/>
  <c r="A158" i="6"/>
  <c r="A159" i="6"/>
  <c r="F159" i="6" s="1"/>
  <c r="A160" i="6"/>
  <c r="D160" i="6" s="1"/>
  <c r="A161" i="6"/>
  <c r="A162" i="6"/>
  <c r="A163" i="6"/>
  <c r="B163" i="6" s="1"/>
  <c r="A164" i="6"/>
  <c r="F164" i="6" s="1"/>
  <c r="A165" i="6"/>
  <c r="A166" i="6"/>
  <c r="D166" i="6" s="1"/>
  <c r="A167" i="6"/>
  <c r="E167" i="6" s="1"/>
  <c r="A168" i="6"/>
  <c r="D168" i="6" s="1"/>
  <c r="A169" i="6"/>
  <c r="C169" i="6" s="1"/>
  <c r="A170" i="6"/>
  <c r="A171" i="6"/>
  <c r="C171" i="6" s="1"/>
  <c r="A172" i="6"/>
  <c r="B172" i="6" s="1"/>
  <c r="A173" i="6"/>
  <c r="E173" i="6" s="1"/>
  <c r="A174" i="6"/>
  <c r="E174" i="6" s="1"/>
  <c r="A175" i="6"/>
  <c r="G175" i="6" s="1"/>
  <c r="A176" i="6"/>
  <c r="B176" i="6" s="1"/>
  <c r="A177" i="6"/>
  <c r="C177" i="6" s="1"/>
  <c r="A178" i="6"/>
  <c r="C178" i="6" s="1"/>
  <c r="A179" i="6"/>
  <c r="G179" i="6" s="1"/>
  <c r="A180" i="6"/>
  <c r="B180" i="6" s="1"/>
  <c r="A181" i="6"/>
  <c r="B181" i="6" s="1"/>
  <c r="A182" i="6"/>
  <c r="F182" i="6" s="1"/>
  <c r="A183" i="6"/>
  <c r="E183" i="6" s="1"/>
  <c r="A184" i="6"/>
  <c r="F184" i="6" s="1"/>
  <c r="A185" i="6"/>
  <c r="A186" i="6"/>
  <c r="B186" i="6" s="1"/>
  <c r="A187" i="6"/>
  <c r="D187" i="6" s="1"/>
  <c r="A188" i="6"/>
  <c r="F188" i="6" s="1"/>
  <c r="A189" i="6"/>
  <c r="F189" i="6" s="1"/>
  <c r="A190" i="6"/>
  <c r="A191" i="6"/>
  <c r="E191" i="6" s="1"/>
  <c r="A192" i="6"/>
  <c r="B192" i="6" s="1"/>
  <c r="A193" i="6"/>
  <c r="B193" i="6" s="1"/>
  <c r="A194" i="6"/>
  <c r="E194" i="6" s="1"/>
  <c r="A195" i="6"/>
  <c r="G195" i="6" s="1"/>
  <c r="A196" i="6"/>
  <c r="B196" i="6" s="1"/>
  <c r="A197" i="6"/>
  <c r="C197" i="6" s="1"/>
  <c r="A198" i="6"/>
  <c r="D198" i="6" s="1"/>
  <c r="A199" i="6"/>
  <c r="B199" i="6" s="1"/>
  <c r="A200" i="6"/>
  <c r="G200" i="6" s="1"/>
  <c r="A201" i="6"/>
  <c r="A202" i="6"/>
  <c r="B202" i="6" s="1"/>
  <c r="A203" i="6"/>
  <c r="E203" i="6" s="1"/>
  <c r="A204" i="6"/>
  <c r="E204" i="6" s="1"/>
  <c r="A205" i="6"/>
  <c r="B205" i="6" s="1"/>
  <c r="A206" i="6"/>
  <c r="A207" i="6"/>
  <c r="A208" i="6"/>
  <c r="F208" i="6" s="1"/>
  <c r="A209" i="6"/>
  <c r="C209" i="6" s="1"/>
  <c r="A210" i="6"/>
  <c r="B210" i="6" s="1"/>
  <c r="A211" i="6"/>
  <c r="C211" i="6" s="1"/>
  <c r="A212" i="6"/>
  <c r="G212" i="6" s="1"/>
  <c r="A213" i="6"/>
  <c r="B213" i="6" s="1"/>
  <c r="A214" i="6"/>
  <c r="C214" i="6" s="1"/>
  <c r="A215" i="6"/>
  <c r="G215" i="6" s="1"/>
  <c r="A216" i="6"/>
  <c r="E216" i="6" s="1"/>
  <c r="A217" i="6"/>
  <c r="E217" i="6" s="1"/>
  <c r="A218" i="6"/>
  <c r="G218" i="6" s="1"/>
  <c r="A219" i="6"/>
  <c r="B219" i="6" s="1"/>
  <c r="A220" i="6"/>
  <c r="C220" i="6" s="1"/>
  <c r="A221" i="6"/>
  <c r="A222" i="6"/>
  <c r="C222" i="6" s="1"/>
  <c r="A223" i="6"/>
  <c r="B223" i="6" s="1"/>
  <c r="A224" i="6"/>
  <c r="G224" i="6" s="1"/>
  <c r="A225" i="6"/>
  <c r="F225" i="6" s="1"/>
  <c r="A226" i="6"/>
  <c r="G226" i="6" s="1"/>
  <c r="A227" i="6"/>
  <c r="G227" i="6" s="1"/>
  <c r="A228" i="6"/>
  <c r="F228" i="6" s="1"/>
  <c r="A229" i="6"/>
  <c r="B229" i="6" s="1"/>
  <c r="A230" i="6"/>
  <c r="C230" i="6" s="1"/>
  <c r="A231" i="6"/>
  <c r="C231" i="6" s="1"/>
  <c r="A232" i="6"/>
  <c r="E232" i="6" s="1"/>
  <c r="A233" i="6"/>
  <c r="B233" i="6" s="1"/>
  <c r="A234" i="6"/>
  <c r="G234" i="6" s="1"/>
  <c r="A235" i="6"/>
  <c r="D235" i="6" s="1"/>
  <c r="A236" i="6"/>
  <c r="F236" i="6" s="1"/>
  <c r="A237" i="6"/>
  <c r="B237" i="6" s="1"/>
  <c r="A238" i="6"/>
  <c r="E238" i="6" s="1"/>
  <c r="A239" i="6"/>
  <c r="G239" i="6" s="1"/>
  <c r="A240" i="6"/>
  <c r="E240" i="6" s="1"/>
  <c r="A241" i="6"/>
  <c r="F241" i="6" s="1"/>
  <c r="A242" i="6"/>
  <c r="G242" i="6" s="1"/>
  <c r="A243" i="6"/>
  <c r="D243" i="6" s="1"/>
  <c r="A244" i="6"/>
  <c r="F244" i="6" s="1"/>
  <c r="A245" i="6"/>
  <c r="B245" i="6" s="1"/>
  <c r="A246" i="6"/>
  <c r="A247" i="6"/>
  <c r="D247" i="6" s="1"/>
  <c r="A248" i="6"/>
  <c r="D248" i="6" s="1"/>
  <c r="A249" i="6"/>
  <c r="B249" i="6" s="1"/>
  <c r="A250" i="6"/>
  <c r="C250" i="6" s="1"/>
  <c r="A5" i="6"/>
  <c r="F5" i="6" s="1"/>
  <c r="D16" i="6"/>
  <c r="B21" i="6"/>
  <c r="F21" i="6"/>
  <c r="C28" i="6"/>
  <c r="D36" i="6"/>
  <c r="D37" i="6"/>
  <c r="B39" i="6"/>
  <c r="E44" i="6"/>
  <c r="D45" i="6"/>
  <c r="B47" i="6"/>
  <c r="F52" i="6"/>
  <c r="B53" i="6"/>
  <c r="C53" i="6"/>
  <c r="D53" i="6"/>
  <c r="E53" i="6"/>
  <c r="F53" i="6"/>
  <c r="G53" i="6"/>
  <c r="G60" i="6"/>
  <c r="B61" i="6"/>
  <c r="C61" i="6"/>
  <c r="F61" i="6"/>
  <c r="G61" i="6"/>
  <c r="G70" i="6"/>
  <c r="D77" i="6"/>
  <c r="F86" i="6"/>
  <c r="B92" i="6"/>
  <c r="B93" i="6"/>
  <c r="E94" i="6"/>
  <c r="G95" i="6"/>
  <c r="B95" i="6"/>
  <c r="F95" i="6"/>
  <c r="G100" i="6"/>
  <c r="E108" i="6"/>
  <c r="B109" i="6"/>
  <c r="C109" i="6"/>
  <c r="D109" i="6"/>
  <c r="E109" i="6"/>
  <c r="F109" i="6"/>
  <c r="G109" i="6"/>
  <c r="G110" i="6"/>
  <c r="F117" i="6"/>
  <c r="G117" i="6"/>
  <c r="B118" i="6"/>
  <c r="D118" i="6"/>
  <c r="E118" i="6"/>
  <c r="B119" i="6"/>
  <c r="B127" i="6"/>
  <c r="B128" i="6"/>
  <c r="G133" i="6"/>
  <c r="B135" i="6"/>
  <c r="C141" i="6"/>
  <c r="E141" i="6"/>
  <c r="E142" i="6"/>
  <c r="F148" i="6"/>
  <c r="C149" i="6"/>
  <c r="E150" i="6"/>
  <c r="F150" i="6"/>
  <c r="C151" i="6"/>
  <c r="B151" i="6"/>
  <c r="F151" i="6"/>
  <c r="G151" i="6"/>
  <c r="E158" i="6"/>
  <c r="F158" i="6"/>
  <c r="B159" i="6"/>
  <c r="F160" i="6"/>
  <c r="C161" i="6"/>
  <c r="D164" i="6"/>
  <c r="B165" i="6"/>
  <c r="C165" i="6"/>
  <c r="D165" i="6"/>
  <c r="E165" i="6"/>
  <c r="F165" i="6"/>
  <c r="G165" i="6"/>
  <c r="B173" i="6"/>
  <c r="C173" i="6"/>
  <c r="D173" i="6"/>
  <c r="G173" i="6"/>
  <c r="D174" i="6"/>
  <c r="F181" i="6"/>
  <c r="D182" i="6"/>
  <c r="E182" i="6"/>
  <c r="G182" i="6"/>
  <c r="B183" i="6"/>
  <c r="C189" i="6"/>
  <c r="D189" i="6"/>
  <c r="E189" i="6"/>
  <c r="D190" i="6"/>
  <c r="B191" i="6"/>
  <c r="F192" i="6"/>
  <c r="C193" i="6"/>
  <c r="B197" i="6"/>
  <c r="E197" i="6"/>
  <c r="C204" i="6"/>
  <c r="G205" i="6"/>
  <c r="D206" i="6"/>
  <c r="B207" i="6"/>
  <c r="E207" i="6"/>
  <c r="F207" i="6"/>
  <c r="G207" i="6"/>
  <c r="B214" i="6"/>
  <c r="D214" i="6"/>
  <c r="E214" i="6"/>
  <c r="F214" i="6"/>
  <c r="D215" i="6"/>
  <c r="B221" i="6"/>
  <c r="D221" i="6"/>
  <c r="E224" i="6"/>
  <c r="D228" i="6"/>
  <c r="D236" i="6"/>
  <c r="F238" i="6"/>
  <c r="G238" i="6"/>
  <c r="D239" i="6"/>
  <c r="C239" i="6"/>
  <c r="B246" i="6"/>
  <c r="C246" i="6"/>
  <c r="D246" i="6"/>
  <c r="E246" i="6"/>
  <c r="F246" i="6"/>
  <c r="G246" i="6"/>
  <c r="D141" i="6" l="1"/>
  <c r="C45" i="6"/>
  <c r="G101" i="6"/>
  <c r="B45" i="6"/>
  <c r="G85" i="6"/>
  <c r="D238" i="6"/>
  <c r="G198" i="6"/>
  <c r="B238" i="6"/>
  <c r="F198" i="6"/>
  <c r="G157" i="6"/>
  <c r="G143" i="6"/>
  <c r="C112" i="6"/>
  <c r="C101" i="6"/>
  <c r="D85" i="6"/>
  <c r="E101" i="6"/>
  <c r="D101" i="6"/>
  <c r="E85" i="6"/>
  <c r="C238" i="6"/>
  <c r="F213" i="6"/>
  <c r="E198" i="6"/>
  <c r="F157" i="6"/>
  <c r="F143" i="6"/>
  <c r="F128" i="6"/>
  <c r="B101" i="6"/>
  <c r="C85" i="6"/>
  <c r="D32" i="6"/>
  <c r="B141" i="6"/>
  <c r="E140" i="6"/>
  <c r="F85" i="6"/>
  <c r="C213" i="6"/>
  <c r="B143" i="6"/>
  <c r="D230" i="6"/>
  <c r="G197" i="6"/>
  <c r="G184" i="6"/>
  <c r="D157" i="6"/>
  <c r="G127" i="6"/>
  <c r="F29" i="6"/>
  <c r="E199" i="6"/>
  <c r="C184" i="6"/>
  <c r="E157" i="6"/>
  <c r="G29" i="6"/>
  <c r="B230" i="6"/>
  <c r="F197" i="6"/>
  <c r="C157" i="6"/>
  <c r="F127" i="6"/>
  <c r="E29" i="6"/>
  <c r="D29" i="6"/>
  <c r="C29" i="6"/>
  <c r="G45" i="6"/>
  <c r="D197" i="6"/>
  <c r="G141" i="6"/>
  <c r="F45" i="6"/>
  <c r="F205" i="6"/>
  <c r="G69" i="6"/>
  <c r="D231" i="6"/>
  <c r="C133" i="6"/>
  <c r="D117" i="6"/>
  <c r="F93" i="6"/>
  <c r="C69" i="6"/>
  <c r="C13" i="6"/>
  <c r="G13" i="6"/>
  <c r="D205" i="6"/>
  <c r="E125" i="6"/>
  <c r="E69" i="6"/>
  <c r="E13" i="6"/>
  <c r="E166" i="6"/>
  <c r="B125" i="6"/>
  <c r="B69" i="6"/>
  <c r="G37" i="6"/>
  <c r="B13" i="6"/>
  <c r="C135" i="6"/>
  <c r="F223" i="6"/>
  <c r="B189" i="6"/>
  <c r="F125" i="6"/>
  <c r="F13" i="6"/>
  <c r="G231" i="6"/>
  <c r="D223" i="6"/>
  <c r="F175" i="6"/>
  <c r="B167" i="6"/>
  <c r="G149" i="6"/>
  <c r="C125" i="6"/>
  <c r="G230" i="6"/>
  <c r="E93" i="6"/>
  <c r="B222" i="6"/>
  <c r="F191" i="6"/>
  <c r="B175" i="6"/>
  <c r="B132" i="6"/>
  <c r="G119" i="6"/>
  <c r="B117" i="6"/>
  <c r="D93" i="6"/>
  <c r="F77" i="6"/>
  <c r="E65" i="6"/>
  <c r="F37" i="6"/>
  <c r="G12" i="6"/>
  <c r="E181" i="6"/>
  <c r="G125" i="6"/>
  <c r="C181" i="6"/>
  <c r="G167" i="6"/>
  <c r="F69" i="6"/>
  <c r="C223" i="6"/>
  <c r="C205" i="6"/>
  <c r="D188" i="6"/>
  <c r="F167" i="6"/>
  <c r="E133" i="6"/>
  <c r="F222" i="6"/>
  <c r="G191" i="6"/>
  <c r="E175" i="6"/>
  <c r="F149" i="6"/>
  <c r="B133" i="6"/>
  <c r="C117" i="6"/>
  <c r="G77" i="6"/>
  <c r="F230" i="6"/>
  <c r="E149" i="6"/>
  <c r="E230" i="6"/>
  <c r="D149" i="6"/>
  <c r="F119" i="6"/>
  <c r="C93" i="6"/>
  <c r="E77" i="6"/>
  <c r="E37" i="6"/>
  <c r="G21" i="6"/>
  <c r="D21" i="6"/>
  <c r="G247" i="6"/>
  <c r="C77" i="6"/>
  <c r="C37" i="6"/>
  <c r="E21" i="6"/>
  <c r="C247" i="6"/>
  <c r="F217" i="6"/>
  <c r="G189" i="6"/>
  <c r="F173" i="6"/>
  <c r="G135" i="6"/>
  <c r="G118" i="6"/>
  <c r="C110" i="6"/>
  <c r="E61" i="6"/>
  <c r="G181" i="6"/>
  <c r="C76" i="6"/>
  <c r="E205" i="6"/>
  <c r="D181" i="6"/>
  <c r="E223" i="6"/>
  <c r="F133" i="6"/>
  <c r="B40" i="6"/>
  <c r="B88" i="6"/>
  <c r="C243" i="6"/>
  <c r="D112" i="6"/>
  <c r="B64" i="6"/>
  <c r="G131" i="6"/>
  <c r="B38" i="2"/>
  <c r="B39" i="2" s="1"/>
  <c r="B40" i="2" s="1"/>
  <c r="B41" i="2" s="1"/>
  <c r="B243" i="6"/>
  <c r="G163" i="6"/>
  <c r="B35" i="6"/>
  <c r="F83" i="6"/>
  <c r="E227" i="6"/>
  <c r="D59" i="6"/>
  <c r="D211" i="6"/>
  <c r="E5" i="6"/>
  <c r="G208" i="6"/>
  <c r="E147" i="6"/>
  <c r="F136" i="6"/>
  <c r="D99" i="6"/>
  <c r="C49" i="6"/>
  <c r="D25" i="6"/>
  <c r="E11" i="6"/>
  <c r="B51" i="6"/>
  <c r="E248" i="6"/>
  <c r="C235" i="6"/>
  <c r="B208" i="6"/>
  <c r="G177" i="6"/>
  <c r="G144" i="6"/>
  <c r="C97" i="6"/>
  <c r="C80" i="6"/>
  <c r="B49" i="6"/>
  <c r="C25" i="6"/>
  <c r="C9" i="6"/>
  <c r="D169" i="6"/>
  <c r="G27" i="6"/>
  <c r="E233" i="6"/>
  <c r="F219" i="6"/>
  <c r="E187" i="6"/>
  <c r="B177" i="6"/>
  <c r="B155" i="6"/>
  <c r="C144" i="6"/>
  <c r="C123" i="6"/>
  <c r="G113" i="6"/>
  <c r="B97" i="6"/>
  <c r="F75" i="6"/>
  <c r="B43" i="6"/>
  <c r="B9" i="6"/>
  <c r="D203" i="6"/>
  <c r="B217" i="6"/>
  <c r="C195" i="6"/>
  <c r="D67" i="6"/>
  <c r="E41" i="6"/>
  <c r="B235" i="6"/>
  <c r="D227" i="6"/>
  <c r="C203" i="6"/>
  <c r="G155" i="6"/>
  <c r="C147" i="6"/>
  <c r="B123" i="6"/>
  <c r="F107" i="6"/>
  <c r="C99" i="6"/>
  <c r="F91" i="6"/>
  <c r="E83" i="6"/>
  <c r="E75" i="6"/>
  <c r="C67" i="6"/>
  <c r="C59" i="6"/>
  <c r="G51" i="6"/>
  <c r="G43" i="6"/>
  <c r="G35" i="6"/>
  <c r="F19" i="6"/>
  <c r="D11" i="6"/>
  <c r="C227" i="6"/>
  <c r="B203" i="6"/>
  <c r="C187" i="6"/>
  <c r="B147" i="6"/>
  <c r="G123" i="6"/>
  <c r="E107" i="6"/>
  <c r="B99" i="6"/>
  <c r="E91" i="6"/>
  <c r="D83" i="6"/>
  <c r="D75" i="6"/>
  <c r="B67" i="6"/>
  <c r="B59" i="6"/>
  <c r="E19" i="6"/>
  <c r="C11" i="6"/>
  <c r="F243" i="6"/>
  <c r="B187" i="6"/>
  <c r="C179" i="6"/>
  <c r="F171" i="6"/>
  <c r="G147" i="6"/>
  <c r="F139" i="6"/>
  <c r="C107" i="6"/>
  <c r="G99" i="6"/>
  <c r="D91" i="6"/>
  <c r="C83" i="6"/>
  <c r="C75" i="6"/>
  <c r="G67" i="6"/>
  <c r="G59" i="6"/>
  <c r="F27" i="6"/>
  <c r="D19" i="6"/>
  <c r="B11" i="6"/>
  <c r="G243" i="6"/>
  <c r="F227" i="6"/>
  <c r="G187" i="6"/>
  <c r="B171" i="6"/>
  <c r="F163" i="6"/>
  <c r="E139" i="6"/>
  <c r="F131" i="6"/>
  <c r="B107" i="6"/>
  <c r="C91" i="6"/>
  <c r="B83" i="6"/>
  <c r="B75" i="6"/>
  <c r="F51" i="6"/>
  <c r="F43" i="6"/>
  <c r="F35" i="6"/>
  <c r="E27" i="6"/>
  <c r="C19" i="6"/>
  <c r="G11" i="6"/>
  <c r="F235" i="6"/>
  <c r="G203" i="6"/>
  <c r="E243" i="6"/>
  <c r="G235" i="6"/>
  <c r="E163" i="6"/>
  <c r="F155" i="6"/>
  <c r="C139" i="6"/>
  <c r="E131" i="6"/>
  <c r="B91" i="6"/>
  <c r="E51" i="6"/>
  <c r="E43" i="6"/>
  <c r="E35" i="6"/>
  <c r="D27" i="6"/>
  <c r="B19" i="6"/>
  <c r="B227" i="6"/>
  <c r="E235" i="6"/>
  <c r="G211" i="6"/>
  <c r="C163" i="6"/>
  <c r="E155" i="6"/>
  <c r="B139" i="6"/>
  <c r="C131" i="6"/>
  <c r="F123" i="6"/>
  <c r="F99" i="6"/>
  <c r="F67" i="6"/>
  <c r="F59" i="6"/>
  <c r="D51" i="6"/>
  <c r="D43" i="6"/>
  <c r="D35" i="6"/>
  <c r="C27" i="6"/>
  <c r="F249" i="6"/>
  <c r="C216" i="6"/>
  <c r="G196" i="6"/>
  <c r="B184" i="6"/>
  <c r="G160" i="6"/>
  <c r="F144" i="6"/>
  <c r="C128" i="6"/>
  <c r="B112" i="6"/>
  <c r="D176" i="6"/>
  <c r="G152" i="6"/>
  <c r="D128" i="6"/>
  <c r="F104" i="6"/>
  <c r="D240" i="6"/>
  <c r="E212" i="6"/>
  <c r="F200" i="6"/>
  <c r="G168" i="6"/>
  <c r="F152" i="6"/>
  <c r="B120" i="6"/>
  <c r="C104" i="6"/>
  <c r="D244" i="6"/>
  <c r="G192" i="6"/>
  <c r="F168" i="6"/>
  <c r="G156" i="6"/>
  <c r="C152" i="6"/>
  <c r="G136" i="6"/>
  <c r="D120" i="6"/>
  <c r="B104" i="6"/>
  <c r="B16" i="6"/>
  <c r="C136" i="6"/>
  <c r="F112" i="6"/>
  <c r="C64" i="6"/>
  <c r="D56" i="6"/>
  <c r="C40" i="6"/>
  <c r="B32" i="6"/>
  <c r="D73" i="6"/>
  <c r="B25" i="6"/>
  <c r="E9" i="6"/>
  <c r="B250" i="6"/>
  <c r="E241" i="6"/>
  <c r="F233" i="6"/>
  <c r="G209" i="6"/>
  <c r="C200" i="6"/>
  <c r="G176" i="6"/>
  <c r="C168" i="6"/>
  <c r="C160" i="6"/>
  <c r="B152" i="6"/>
  <c r="B144" i="6"/>
  <c r="B136" i="6"/>
  <c r="D113" i="6"/>
  <c r="G105" i="6"/>
  <c r="C73" i="6"/>
  <c r="C57" i="6"/>
  <c r="C48" i="6"/>
  <c r="D33" i="6"/>
  <c r="D17" i="6"/>
  <c r="C8" i="6"/>
  <c r="E74" i="6"/>
  <c r="D57" i="6"/>
  <c r="E49" i="6"/>
  <c r="D34" i="6"/>
  <c r="E249" i="6"/>
  <c r="B241" i="6"/>
  <c r="B209" i="6"/>
  <c r="B200" i="6"/>
  <c r="F176" i="6"/>
  <c r="B168" i="6"/>
  <c r="B160" i="6"/>
  <c r="G120" i="6"/>
  <c r="C113" i="6"/>
  <c r="B105" i="6"/>
  <c r="B73" i="6"/>
  <c r="D66" i="6"/>
  <c r="B57" i="6"/>
  <c r="B48" i="6"/>
  <c r="B42" i="6"/>
  <c r="C33" i="6"/>
  <c r="C24" i="6"/>
  <c r="C17" i="6"/>
  <c r="B8" i="6"/>
  <c r="F242" i="6"/>
  <c r="E210" i="6"/>
  <c r="F113" i="6"/>
  <c r="D194" i="6"/>
  <c r="C176" i="6"/>
  <c r="F120" i="6"/>
  <c r="D89" i="6"/>
  <c r="D65" i="6"/>
  <c r="D41" i="6"/>
  <c r="B33" i="6"/>
  <c r="B24" i="6"/>
  <c r="B17" i="6"/>
  <c r="C225" i="6"/>
  <c r="E218" i="6"/>
  <c r="G193" i="6"/>
  <c r="E154" i="6"/>
  <c r="C89" i="6"/>
  <c r="C65" i="6"/>
  <c r="C56" i="6"/>
  <c r="C41" i="6"/>
  <c r="B178" i="6"/>
  <c r="G250" i="6"/>
  <c r="D242" i="6"/>
  <c r="D218" i="6"/>
  <c r="D210" i="6"/>
  <c r="C194" i="6"/>
  <c r="E146" i="6"/>
  <c r="G114" i="6"/>
  <c r="D74" i="6"/>
  <c r="C66" i="6"/>
  <c r="E58" i="6"/>
  <c r="F42" i="6"/>
  <c r="C34" i="6"/>
  <c r="E26" i="6"/>
  <c r="E18" i="6"/>
  <c r="C242" i="6"/>
  <c r="C218" i="6"/>
  <c r="C210" i="6"/>
  <c r="B194" i="6"/>
  <c r="B114" i="6"/>
  <c r="E90" i="6"/>
  <c r="E82" i="6"/>
  <c r="C74" i="6"/>
  <c r="B66" i="6"/>
  <c r="D58" i="6"/>
  <c r="B34" i="6"/>
  <c r="D26" i="6"/>
  <c r="D18" i="6"/>
  <c r="E10" i="6"/>
  <c r="B242" i="6"/>
  <c r="F234" i="6"/>
  <c r="B218" i="6"/>
  <c r="E138" i="6"/>
  <c r="E130" i="6"/>
  <c r="D90" i="6"/>
  <c r="D82" i="6"/>
  <c r="B74" i="6"/>
  <c r="F66" i="6"/>
  <c r="C58" i="6"/>
  <c r="E50" i="6"/>
  <c r="F34" i="6"/>
  <c r="C26" i="6"/>
  <c r="C18" i="6"/>
  <c r="D10" i="6"/>
  <c r="D234" i="6"/>
  <c r="C90" i="6"/>
  <c r="C82" i="6"/>
  <c r="B58" i="6"/>
  <c r="D50" i="6"/>
  <c r="B26" i="6"/>
  <c r="B18" i="6"/>
  <c r="C10" i="6"/>
  <c r="F250" i="6"/>
  <c r="C234" i="6"/>
  <c r="E226" i="6"/>
  <c r="E178" i="6"/>
  <c r="B90" i="6"/>
  <c r="B82" i="6"/>
  <c r="C50" i="6"/>
  <c r="E42" i="6"/>
  <c r="B10" i="6"/>
  <c r="D250" i="6"/>
  <c r="B234" i="6"/>
  <c r="D178" i="6"/>
  <c r="B50" i="6"/>
  <c r="D42" i="6"/>
  <c r="B226" i="6"/>
  <c r="E244" i="6"/>
  <c r="E236" i="6"/>
  <c r="E228" i="6"/>
  <c r="B220" i="6"/>
  <c r="F212" i="6"/>
  <c r="D204" i="6"/>
  <c r="E188" i="6"/>
  <c r="E164" i="6"/>
  <c r="G148" i="6"/>
  <c r="F140" i="6"/>
  <c r="C132" i="6"/>
  <c r="F108" i="6"/>
  <c r="C92" i="6"/>
  <c r="D76" i="6"/>
  <c r="G52" i="6"/>
  <c r="F44" i="6"/>
  <c r="E36" i="6"/>
  <c r="D28" i="6"/>
  <c r="B20" i="6"/>
  <c r="C244" i="6"/>
  <c r="C236" i="6"/>
  <c r="C228" i="6"/>
  <c r="D212" i="6"/>
  <c r="B204" i="6"/>
  <c r="F196" i="6"/>
  <c r="C188" i="6"/>
  <c r="G180" i="6"/>
  <c r="G172" i="6"/>
  <c r="C164" i="6"/>
  <c r="F156" i="6"/>
  <c r="E148" i="6"/>
  <c r="D140" i="6"/>
  <c r="G124" i="6"/>
  <c r="F116" i="6"/>
  <c r="D108" i="6"/>
  <c r="F100" i="6"/>
  <c r="G84" i="6"/>
  <c r="B76" i="6"/>
  <c r="G68" i="6"/>
  <c r="F60" i="6"/>
  <c r="E52" i="6"/>
  <c r="D44" i="6"/>
  <c r="C36" i="6"/>
  <c r="B28" i="6"/>
  <c r="F12" i="6"/>
  <c r="B244" i="6"/>
  <c r="B236" i="6"/>
  <c r="B228" i="6"/>
  <c r="G220" i="6"/>
  <c r="C212" i="6"/>
  <c r="E196" i="6"/>
  <c r="B188" i="6"/>
  <c r="F180" i="6"/>
  <c r="F172" i="6"/>
  <c r="B164" i="6"/>
  <c r="E156" i="6"/>
  <c r="D148" i="6"/>
  <c r="C140" i="6"/>
  <c r="F124" i="6"/>
  <c r="E116" i="6"/>
  <c r="C108" i="6"/>
  <c r="E100" i="6"/>
  <c r="F84" i="6"/>
  <c r="F68" i="6"/>
  <c r="E60" i="6"/>
  <c r="D52" i="6"/>
  <c r="C44" i="6"/>
  <c r="B36" i="6"/>
  <c r="G20" i="6"/>
  <c r="E12" i="6"/>
  <c r="G244" i="6"/>
  <c r="G236" i="6"/>
  <c r="F220" i="6"/>
  <c r="B212" i="6"/>
  <c r="D196" i="6"/>
  <c r="E180" i="6"/>
  <c r="E172" i="6"/>
  <c r="D156" i="6"/>
  <c r="C148" i="6"/>
  <c r="B140" i="6"/>
  <c r="G132" i="6"/>
  <c r="E124" i="6"/>
  <c r="C116" i="6"/>
  <c r="B108" i="6"/>
  <c r="D100" i="6"/>
  <c r="G92" i="6"/>
  <c r="E84" i="6"/>
  <c r="E68" i="6"/>
  <c r="D60" i="6"/>
  <c r="C52" i="6"/>
  <c r="B44" i="6"/>
  <c r="F20" i="6"/>
  <c r="D12" i="6"/>
  <c r="E220" i="6"/>
  <c r="G204" i="6"/>
  <c r="C196" i="6"/>
  <c r="D180" i="6"/>
  <c r="D172" i="6"/>
  <c r="C156" i="6"/>
  <c r="F132" i="6"/>
  <c r="D124" i="6"/>
  <c r="B116" i="6"/>
  <c r="C100" i="6"/>
  <c r="F92" i="6"/>
  <c r="D84" i="6"/>
  <c r="G76" i="6"/>
  <c r="D68" i="6"/>
  <c r="C60" i="6"/>
  <c r="G28" i="6"/>
  <c r="E20" i="6"/>
  <c r="C12" i="6"/>
  <c r="G228" i="6"/>
  <c r="D220" i="6"/>
  <c r="F204" i="6"/>
  <c r="G188" i="6"/>
  <c r="C180" i="6"/>
  <c r="C172" i="6"/>
  <c r="G164" i="6"/>
  <c r="E132" i="6"/>
  <c r="C124" i="6"/>
  <c r="E92" i="6"/>
  <c r="C84" i="6"/>
  <c r="F76" i="6"/>
  <c r="C68" i="6"/>
  <c r="G36" i="6"/>
  <c r="F28" i="6"/>
  <c r="D20" i="6"/>
  <c r="C5" i="6"/>
  <c r="G5" i="6"/>
  <c r="F206" i="6"/>
  <c r="E201" i="6"/>
  <c r="F201" i="6"/>
  <c r="F190" i="6"/>
  <c r="E185" i="6"/>
  <c r="F185" i="6"/>
  <c r="F162" i="6"/>
  <c r="G162" i="6"/>
  <c r="C162" i="6"/>
  <c r="B134" i="6"/>
  <c r="C134" i="6"/>
  <c r="D134" i="6"/>
  <c r="G134" i="6"/>
  <c r="F122" i="6"/>
  <c r="G122" i="6"/>
  <c r="C122" i="6"/>
  <c r="D122" i="6"/>
  <c r="B102" i="6"/>
  <c r="C102" i="6"/>
  <c r="D102" i="6"/>
  <c r="E102" i="6"/>
  <c r="F102" i="6"/>
  <c r="E250" i="6"/>
  <c r="D249" i="6"/>
  <c r="C248" i="6"/>
  <c r="B247" i="6"/>
  <c r="E242" i="6"/>
  <c r="D241" i="6"/>
  <c r="C240" i="6"/>
  <c r="B239" i="6"/>
  <c r="E234" i="6"/>
  <c r="D233" i="6"/>
  <c r="C232" i="6"/>
  <c r="B231" i="6"/>
  <c r="D226" i="6"/>
  <c r="B225" i="6"/>
  <c r="G223" i="6"/>
  <c r="E222" i="6"/>
  <c r="C221" i="6"/>
  <c r="F218" i="6"/>
  <c r="D217" i="6"/>
  <c r="B216" i="6"/>
  <c r="G214" i="6"/>
  <c r="E213" i="6"/>
  <c r="B211" i="6"/>
  <c r="D209" i="6"/>
  <c r="D208" i="6"/>
  <c r="E208" i="6"/>
  <c r="E206" i="6"/>
  <c r="F203" i="6"/>
  <c r="C202" i="6"/>
  <c r="B195" i="6"/>
  <c r="D193" i="6"/>
  <c r="D192" i="6"/>
  <c r="E192" i="6"/>
  <c r="E190" i="6"/>
  <c r="F187" i="6"/>
  <c r="C186" i="6"/>
  <c r="B179" i="6"/>
  <c r="D177" i="6"/>
  <c r="E171" i="6"/>
  <c r="G169" i="6"/>
  <c r="D161" i="6"/>
  <c r="G159" i="6"/>
  <c r="E145" i="6"/>
  <c r="F145" i="6"/>
  <c r="G145" i="6"/>
  <c r="B145" i="6"/>
  <c r="C145" i="6"/>
  <c r="F126" i="6"/>
  <c r="D72" i="6"/>
  <c r="E72" i="6"/>
  <c r="F72" i="6"/>
  <c r="G72" i="6"/>
  <c r="B72" i="6"/>
  <c r="C72" i="6"/>
  <c r="D232" i="6"/>
  <c r="D202" i="6"/>
  <c r="D186" i="6"/>
  <c r="F170" i="6"/>
  <c r="G170" i="6"/>
  <c r="C170" i="6"/>
  <c r="C249" i="6"/>
  <c r="B248" i="6"/>
  <c r="G245" i="6"/>
  <c r="C241" i="6"/>
  <c r="B240" i="6"/>
  <c r="G237" i="6"/>
  <c r="C233" i="6"/>
  <c r="B232" i="6"/>
  <c r="G229" i="6"/>
  <c r="C226" i="6"/>
  <c r="D222" i="6"/>
  <c r="G219" i="6"/>
  <c r="C217" i="6"/>
  <c r="D213" i="6"/>
  <c r="C199" i="6"/>
  <c r="D199" i="6"/>
  <c r="C183" i="6"/>
  <c r="D183" i="6"/>
  <c r="B174" i="6"/>
  <c r="C174" i="6"/>
  <c r="G174" i="6"/>
  <c r="B166" i="6"/>
  <c r="C166" i="6"/>
  <c r="G166" i="6"/>
  <c r="B150" i="6"/>
  <c r="C150" i="6"/>
  <c r="D150" i="6"/>
  <c r="G150" i="6"/>
  <c r="F138" i="6"/>
  <c r="G138" i="6"/>
  <c r="C138" i="6"/>
  <c r="D138" i="6"/>
  <c r="E121" i="6"/>
  <c r="F121" i="6"/>
  <c r="G121" i="6"/>
  <c r="B121" i="6"/>
  <c r="C121" i="6"/>
  <c r="C87" i="6"/>
  <c r="D87" i="6"/>
  <c r="E87" i="6"/>
  <c r="F87" i="6"/>
  <c r="G87" i="6"/>
  <c r="C23" i="6"/>
  <c r="D23" i="6"/>
  <c r="E23" i="6"/>
  <c r="F23" i="6"/>
  <c r="G23" i="6"/>
  <c r="B23" i="6"/>
  <c r="F229" i="6"/>
  <c r="B206" i="6"/>
  <c r="C206" i="6"/>
  <c r="B126" i="6"/>
  <c r="C126" i="6"/>
  <c r="D126" i="6"/>
  <c r="G126" i="6"/>
  <c r="B78" i="6"/>
  <c r="C78" i="6"/>
  <c r="D78" i="6"/>
  <c r="E78" i="6"/>
  <c r="F78" i="6"/>
  <c r="G78" i="6"/>
  <c r="F245" i="6"/>
  <c r="B190" i="6"/>
  <c r="C190" i="6"/>
  <c r="E193" i="6"/>
  <c r="F193" i="6"/>
  <c r="G171" i="6"/>
  <c r="D171" i="6"/>
  <c r="F106" i="6"/>
  <c r="E106" i="6"/>
  <c r="G106" i="6"/>
  <c r="B106" i="6"/>
  <c r="C106" i="6"/>
  <c r="B46" i="6"/>
  <c r="C46" i="6"/>
  <c r="D46" i="6"/>
  <c r="E46" i="6"/>
  <c r="F46" i="6"/>
  <c r="G46" i="6"/>
  <c r="C15" i="6"/>
  <c r="D15" i="6"/>
  <c r="E15" i="6"/>
  <c r="F15" i="6"/>
  <c r="G15" i="6"/>
  <c r="B15" i="6"/>
  <c r="F237" i="6"/>
  <c r="E237" i="6"/>
  <c r="F224" i="6"/>
  <c r="F215" i="6"/>
  <c r="E169" i="6"/>
  <c r="F169" i="6"/>
  <c r="B169" i="6"/>
  <c r="C159" i="6"/>
  <c r="D159" i="6"/>
  <c r="E159" i="6"/>
  <c r="E137" i="6"/>
  <c r="F137" i="6"/>
  <c r="G137" i="6"/>
  <c r="B137" i="6"/>
  <c r="C137" i="6"/>
  <c r="G248" i="6"/>
  <c r="G232" i="6"/>
  <c r="F231" i="6"/>
  <c r="D229" i="6"/>
  <c r="G225" i="6"/>
  <c r="D224" i="6"/>
  <c r="G221" i="6"/>
  <c r="D219" i="6"/>
  <c r="G216" i="6"/>
  <c r="E215" i="6"/>
  <c r="F211" i="6"/>
  <c r="D201" i="6"/>
  <c r="D200" i="6"/>
  <c r="E200" i="6"/>
  <c r="F195" i="6"/>
  <c r="D185" i="6"/>
  <c r="D184" i="6"/>
  <c r="E184" i="6"/>
  <c r="F179" i="6"/>
  <c r="E170" i="6"/>
  <c r="E162" i="6"/>
  <c r="B142" i="6"/>
  <c r="C142" i="6"/>
  <c r="D142" i="6"/>
  <c r="G142" i="6"/>
  <c r="F130" i="6"/>
  <c r="G130" i="6"/>
  <c r="C130" i="6"/>
  <c r="D130" i="6"/>
  <c r="C111" i="6"/>
  <c r="F111" i="6"/>
  <c r="G111" i="6"/>
  <c r="B111" i="6"/>
  <c r="D111" i="6"/>
  <c r="E161" i="6"/>
  <c r="F161" i="6"/>
  <c r="G161" i="6"/>
  <c r="B161" i="6"/>
  <c r="E245" i="6"/>
  <c r="E209" i="6"/>
  <c r="F209" i="6"/>
  <c r="G201" i="6"/>
  <c r="G185" i="6"/>
  <c r="F154" i="6"/>
  <c r="G154" i="6"/>
  <c r="C154" i="6"/>
  <c r="D154" i="6"/>
  <c r="F247" i="6"/>
  <c r="D245" i="6"/>
  <c r="F239" i="6"/>
  <c r="D237" i="6"/>
  <c r="F248" i="6"/>
  <c r="E247" i="6"/>
  <c r="C245" i="6"/>
  <c r="G233" i="6"/>
  <c r="C229" i="6"/>
  <c r="E225" i="6"/>
  <c r="C224" i="6"/>
  <c r="F216" i="6"/>
  <c r="C215" i="6"/>
  <c r="E211" i="6"/>
  <c r="C207" i="6"/>
  <c r="D207" i="6"/>
  <c r="C201" i="6"/>
  <c r="G199" i="6"/>
  <c r="E195" i="6"/>
  <c r="C191" i="6"/>
  <c r="D191" i="6"/>
  <c r="C185" i="6"/>
  <c r="G183" i="6"/>
  <c r="E179" i="6"/>
  <c r="C175" i="6"/>
  <c r="D175" i="6"/>
  <c r="D170" i="6"/>
  <c r="C167" i="6"/>
  <c r="D167" i="6"/>
  <c r="D162" i="6"/>
  <c r="E153" i="6"/>
  <c r="F153" i="6"/>
  <c r="G153" i="6"/>
  <c r="B153" i="6"/>
  <c r="C153" i="6"/>
  <c r="F134" i="6"/>
  <c r="E122" i="6"/>
  <c r="G115" i="6"/>
  <c r="E115" i="6"/>
  <c r="F115" i="6"/>
  <c r="B115" i="6"/>
  <c r="C115" i="6"/>
  <c r="C103" i="6"/>
  <c r="D103" i="6"/>
  <c r="G103" i="6"/>
  <c r="B103" i="6"/>
  <c r="E103" i="6"/>
  <c r="E81" i="6"/>
  <c r="F81" i="6"/>
  <c r="G81" i="6"/>
  <c r="C81" i="6"/>
  <c r="D81" i="6"/>
  <c r="B38" i="6"/>
  <c r="C38" i="6"/>
  <c r="D38" i="6"/>
  <c r="E38" i="6"/>
  <c r="F38" i="6"/>
  <c r="G38" i="6"/>
  <c r="F202" i="6"/>
  <c r="G202" i="6"/>
  <c r="F186" i="6"/>
  <c r="G186" i="6"/>
  <c r="E229" i="6"/>
  <c r="E219" i="6"/>
  <c r="E177" i="6"/>
  <c r="F177" i="6"/>
  <c r="G240" i="6"/>
  <c r="G249" i="6"/>
  <c r="G241" i="6"/>
  <c r="F240" i="6"/>
  <c r="E239" i="6"/>
  <c r="C237" i="6"/>
  <c r="F232" i="6"/>
  <c r="E231" i="6"/>
  <c r="F221" i="6"/>
  <c r="C219" i="6"/>
  <c r="F226" i="6"/>
  <c r="D225" i="6"/>
  <c r="B224" i="6"/>
  <c r="G222" i="6"/>
  <c r="E221" i="6"/>
  <c r="G217" i="6"/>
  <c r="D216" i="6"/>
  <c r="B215" i="6"/>
  <c r="G213" i="6"/>
  <c r="F210" i="6"/>
  <c r="G210" i="6"/>
  <c r="C208" i="6"/>
  <c r="G206" i="6"/>
  <c r="E202" i="6"/>
  <c r="B201" i="6"/>
  <c r="F199" i="6"/>
  <c r="B198" i="6"/>
  <c r="C198" i="6"/>
  <c r="D195" i="6"/>
  <c r="F194" i="6"/>
  <c r="G194" i="6"/>
  <c r="C192" i="6"/>
  <c r="G190" i="6"/>
  <c r="E186" i="6"/>
  <c r="B185" i="6"/>
  <c r="F183" i="6"/>
  <c r="B182" i="6"/>
  <c r="C182" i="6"/>
  <c r="D179" i="6"/>
  <c r="F178" i="6"/>
  <c r="G178" i="6"/>
  <c r="F174" i="6"/>
  <c r="B170" i="6"/>
  <c r="F166" i="6"/>
  <c r="B162" i="6"/>
  <c r="B158" i="6"/>
  <c r="C158" i="6"/>
  <c r="D158" i="6"/>
  <c r="G158" i="6"/>
  <c r="F146" i="6"/>
  <c r="G146" i="6"/>
  <c r="C146" i="6"/>
  <c r="D146" i="6"/>
  <c r="E134" i="6"/>
  <c r="E129" i="6"/>
  <c r="F129" i="6"/>
  <c r="G129" i="6"/>
  <c r="B129" i="6"/>
  <c r="C129" i="6"/>
  <c r="B122" i="6"/>
  <c r="G102" i="6"/>
  <c r="F98" i="6"/>
  <c r="G98" i="6"/>
  <c r="D96" i="6"/>
  <c r="E96" i="6"/>
  <c r="F96" i="6"/>
  <c r="B94" i="6"/>
  <c r="C94" i="6"/>
  <c r="D94" i="6"/>
  <c r="D88" i="6"/>
  <c r="E88" i="6"/>
  <c r="F88" i="6"/>
  <c r="G88" i="6"/>
  <c r="C79" i="6"/>
  <c r="D79" i="6"/>
  <c r="E79" i="6"/>
  <c r="F79" i="6"/>
  <c r="G79" i="6"/>
  <c r="C63" i="6"/>
  <c r="D63" i="6"/>
  <c r="E63" i="6"/>
  <c r="F63" i="6"/>
  <c r="G63" i="6"/>
  <c r="B22" i="6"/>
  <c r="C22" i="6"/>
  <c r="D22" i="6"/>
  <c r="E22" i="6"/>
  <c r="F22" i="6"/>
  <c r="G22" i="6"/>
  <c r="D163" i="6"/>
  <c r="D155" i="6"/>
  <c r="D147" i="6"/>
  <c r="D139" i="6"/>
  <c r="D131" i="6"/>
  <c r="D123" i="6"/>
  <c r="D116" i="6"/>
  <c r="E112" i="6"/>
  <c r="D107" i="6"/>
  <c r="B62" i="6"/>
  <c r="C62" i="6"/>
  <c r="D62" i="6"/>
  <c r="E62" i="6"/>
  <c r="F62" i="6"/>
  <c r="G62" i="6"/>
  <c r="C39" i="6"/>
  <c r="D39" i="6"/>
  <c r="E39" i="6"/>
  <c r="F39" i="6"/>
  <c r="G39" i="6"/>
  <c r="C55" i="6"/>
  <c r="D55" i="6"/>
  <c r="E55" i="6"/>
  <c r="F55" i="6"/>
  <c r="G55" i="6"/>
  <c r="B14" i="6"/>
  <c r="C14" i="6"/>
  <c r="D14" i="6"/>
  <c r="E14" i="6"/>
  <c r="F14" i="6"/>
  <c r="G14" i="6"/>
  <c r="E151" i="6"/>
  <c r="E143" i="6"/>
  <c r="E135" i="6"/>
  <c r="E127" i="6"/>
  <c r="E119" i="6"/>
  <c r="E114" i="6"/>
  <c r="F110" i="6"/>
  <c r="F105" i="6"/>
  <c r="E98" i="6"/>
  <c r="E97" i="6"/>
  <c r="F97" i="6"/>
  <c r="G97" i="6"/>
  <c r="C95" i="6"/>
  <c r="D95" i="6"/>
  <c r="E95" i="6"/>
  <c r="G86" i="6"/>
  <c r="C71" i="6"/>
  <c r="D71" i="6"/>
  <c r="E71" i="6"/>
  <c r="F71" i="6"/>
  <c r="G71" i="6"/>
  <c r="B54" i="6"/>
  <c r="C54" i="6"/>
  <c r="D54" i="6"/>
  <c r="E54" i="6"/>
  <c r="F54" i="6"/>
  <c r="G54" i="6"/>
  <c r="C31" i="6"/>
  <c r="D31" i="6"/>
  <c r="E31" i="6"/>
  <c r="F31" i="6"/>
  <c r="G31" i="6"/>
  <c r="E176" i="6"/>
  <c r="E168" i="6"/>
  <c r="E160" i="6"/>
  <c r="E152" i="6"/>
  <c r="D151" i="6"/>
  <c r="E144" i="6"/>
  <c r="D143" i="6"/>
  <c r="E136" i="6"/>
  <c r="D135" i="6"/>
  <c r="E128" i="6"/>
  <c r="D127" i="6"/>
  <c r="E120" i="6"/>
  <c r="D119" i="6"/>
  <c r="C118" i="6"/>
  <c r="D114" i="6"/>
  <c r="B113" i="6"/>
  <c r="E110" i="6"/>
  <c r="D105" i="6"/>
  <c r="D104" i="6"/>
  <c r="E104" i="6"/>
  <c r="D98" i="6"/>
  <c r="G96" i="6"/>
  <c r="G94" i="6"/>
  <c r="E89" i="6"/>
  <c r="F89" i="6"/>
  <c r="G89" i="6"/>
  <c r="B30" i="6"/>
  <c r="C30" i="6"/>
  <c r="D30" i="6"/>
  <c r="E30" i="6"/>
  <c r="F30" i="6"/>
  <c r="G30" i="6"/>
  <c r="C7" i="6"/>
  <c r="D7" i="6"/>
  <c r="E7" i="6"/>
  <c r="F7" i="6"/>
  <c r="G7" i="6"/>
  <c r="C114" i="6"/>
  <c r="D110" i="6"/>
  <c r="C105" i="6"/>
  <c r="C98" i="6"/>
  <c r="C96" i="6"/>
  <c r="F94" i="6"/>
  <c r="B86" i="6"/>
  <c r="C86" i="6"/>
  <c r="D86" i="6"/>
  <c r="E86" i="6"/>
  <c r="D80" i="6"/>
  <c r="E80" i="6"/>
  <c r="F80" i="6"/>
  <c r="G80" i="6"/>
  <c r="B70" i="6"/>
  <c r="C70" i="6"/>
  <c r="D70" i="6"/>
  <c r="E70" i="6"/>
  <c r="F70" i="6"/>
  <c r="C47" i="6"/>
  <c r="D47" i="6"/>
  <c r="E47" i="6"/>
  <c r="F47" i="6"/>
  <c r="G47" i="6"/>
  <c r="B6" i="6"/>
  <c r="C6" i="6"/>
  <c r="D6" i="6"/>
  <c r="E6" i="6"/>
  <c r="F6" i="6"/>
  <c r="G6" i="6"/>
  <c r="G64" i="6"/>
  <c r="G56" i="6"/>
  <c r="G48" i="6"/>
  <c r="G40" i="6"/>
  <c r="G32" i="6"/>
  <c r="G24" i="6"/>
  <c r="G16" i="6"/>
  <c r="G8" i="6"/>
  <c r="G73" i="6"/>
  <c r="G65" i="6"/>
  <c r="F64" i="6"/>
  <c r="G57" i="6"/>
  <c r="F56" i="6"/>
  <c r="G49" i="6"/>
  <c r="F48" i="6"/>
  <c r="G41" i="6"/>
  <c r="F40" i="6"/>
  <c r="G33" i="6"/>
  <c r="F32" i="6"/>
  <c r="G25" i="6"/>
  <c r="F24" i="6"/>
  <c r="G17" i="6"/>
  <c r="F16" i="6"/>
  <c r="G9" i="6"/>
  <c r="F8" i="6"/>
  <c r="G90" i="6"/>
  <c r="G82" i="6"/>
  <c r="G74" i="6"/>
  <c r="F73" i="6"/>
  <c r="G66" i="6"/>
  <c r="F65" i="6"/>
  <c r="E64" i="6"/>
  <c r="G58" i="6"/>
  <c r="F57" i="6"/>
  <c r="E56" i="6"/>
  <c r="G50" i="6"/>
  <c r="F49" i="6"/>
  <c r="E48" i="6"/>
  <c r="G42" i="6"/>
  <c r="F41" i="6"/>
  <c r="E40" i="6"/>
  <c r="G34" i="6"/>
  <c r="F33" i="6"/>
  <c r="E32" i="6"/>
  <c r="G26" i="6"/>
  <c r="F25" i="6"/>
  <c r="E24" i="6"/>
  <c r="G18" i="6"/>
  <c r="F17" i="6"/>
  <c r="E16" i="6"/>
  <c r="G10" i="6"/>
  <c r="F9" i="6"/>
  <c r="E8" i="6"/>
  <c r="B5" i="6"/>
  <c r="D5" i="6"/>
  <c r="B2" i="6" l="1"/>
  <c r="J12" i="6" s="1" a="1"/>
  <c r="J12" i="6" s="1"/>
  <c r="L14" i="6" l="1" a="1"/>
  <c r="L14" i="6" s="1"/>
  <c r="M5" i="6" a="1"/>
  <c r="M5" i="6" s="1"/>
  <c r="I5" i="6" a="1"/>
  <c r="I5" i="6" s="1"/>
  <c r="K5" i="6" a="1"/>
  <c r="K5" i="6" s="1"/>
  <c r="M11" i="6" a="1"/>
  <c r="M11" i="6" s="1"/>
  <c r="I11" i="6" a="1"/>
  <c r="I11" i="6" s="1"/>
  <c r="M12" i="6" a="1"/>
  <c r="M12" i="6" s="1"/>
  <c r="J6" i="6" a="1"/>
  <c r="J6" i="6" s="1"/>
  <c r="L5" i="6" a="1"/>
  <c r="L5" i="6" s="1"/>
  <c r="J13" i="6" a="1"/>
  <c r="J13" i="6" s="1"/>
  <c r="N13" i="6" s="1"/>
  <c r="L8" i="6" a="1"/>
  <c r="L8" i="6" s="1"/>
  <c r="L12" i="6" a="1"/>
  <c r="L12" i="6" s="1"/>
  <c r="J14" i="6" a="1"/>
  <c r="J14" i="6" s="1"/>
  <c r="N14" i="6" s="1"/>
  <c r="L10" i="6" a="1"/>
  <c r="L10" i="6" s="1"/>
  <c r="K6" i="6" a="1"/>
  <c r="K6" i="6" s="1"/>
  <c r="J5" i="6" a="1"/>
  <c r="J5" i="6" s="1"/>
  <c r="L11" i="6" a="1"/>
  <c r="L11" i="6" s="1"/>
  <c r="K14" i="6" a="1"/>
  <c r="K14" i="6" s="1"/>
  <c r="K15" i="6" a="1"/>
  <c r="K15" i="6" s="1"/>
  <c r="L6" i="6" a="1"/>
  <c r="L6" i="6" s="1"/>
  <c r="I9" i="6" a="1"/>
  <c r="I9" i="6" s="1"/>
  <c r="I15" i="6" a="1"/>
  <c r="I15" i="6" s="1"/>
  <c r="I10" i="6" a="1"/>
  <c r="I10" i="6" s="1"/>
  <c r="I13" i="6" a="1"/>
  <c r="I13" i="6" s="1"/>
  <c r="M13" i="6" a="1"/>
  <c r="M13" i="6" s="1"/>
  <c r="I14" i="6" a="1"/>
  <c r="I14" i="6" s="1"/>
  <c r="K7" i="6" a="1"/>
  <c r="K7" i="6" s="1"/>
  <c r="I12" i="6" a="1"/>
  <c r="I12" i="6" s="1"/>
  <c r="K8" i="6" a="1"/>
  <c r="K8" i="6" s="1"/>
  <c r="K11" i="6" a="1"/>
  <c r="K11" i="6" s="1"/>
  <c r="K12" i="6" a="1"/>
  <c r="K12" i="6" s="1"/>
  <c r="K9" i="6" a="1"/>
  <c r="K9" i="6" s="1"/>
  <c r="I6" i="6" a="1"/>
  <c r="I6" i="6" s="1"/>
  <c r="K10" i="6" a="1"/>
  <c r="K10" i="6" s="1"/>
  <c r="L9" i="6" a="1"/>
  <c r="L9" i="6" s="1"/>
  <c r="I7" i="6" a="1"/>
  <c r="I7" i="6" s="1"/>
  <c r="M9" i="6" a="1"/>
  <c r="M9" i="6" s="1"/>
  <c r="M10" i="6" a="1"/>
  <c r="M10" i="6" s="1"/>
  <c r="M7" i="6" a="1"/>
  <c r="M7" i="6" s="1"/>
  <c r="M15" i="6" a="1"/>
  <c r="M15" i="6" s="1"/>
  <c r="M8" i="6" a="1"/>
  <c r="M8" i="6" s="1"/>
  <c r="K13" i="6" a="1"/>
  <c r="K13" i="6" s="1"/>
  <c r="J11" i="6" a="1"/>
  <c r="J11" i="6" s="1"/>
  <c r="J8" i="6" a="1"/>
  <c r="J8" i="6" s="1"/>
  <c r="J9" i="6" a="1"/>
  <c r="J9" i="6" s="1"/>
  <c r="J15" i="6" a="1"/>
  <c r="J15" i="6" s="1"/>
  <c r="N15" i="6" s="1"/>
  <c r="I8" i="6" a="1"/>
  <c r="I8" i="6" s="1"/>
  <c r="J7" i="6" a="1"/>
  <c r="J7" i="6" s="1"/>
  <c r="J10" i="6" a="1"/>
  <c r="J10" i="6" s="1"/>
  <c r="M14" i="6" a="1"/>
  <c r="M14" i="6" s="1"/>
  <c r="M6" i="6" a="1"/>
  <c r="M6" i="6" s="1"/>
  <c r="L7" i="6" a="1"/>
  <c r="L7" i="6" s="1"/>
  <c r="L13" i="6" a="1"/>
  <c r="L13" i="6" s="1"/>
  <c r="L15" i="6" a="1"/>
  <c r="L15" i="6" s="1"/>
  <c r="N12" i="6"/>
  <c r="N9" i="6" l="1"/>
  <c r="N11" i="6"/>
  <c r="N6" i="6"/>
  <c r="N5" i="6"/>
  <c r="N7" i="6"/>
  <c r="N8" i="6"/>
  <c r="N10"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<sst xmlns="http://schemas.openxmlformats.org/spreadsheetml/2006/main" count="8637" uniqueCount="775">
  <si>
    <t>Year</t>
  </si>
  <si>
    <t>MLGQ</t>
  </si>
  <si>
    <t>SQL</t>
  </si>
  <si>
    <t>Source - 
Unit List</t>
  </si>
  <si>
    <t>Source - 
Funds</t>
  </si>
  <si>
    <t>County
Code</t>
  </si>
  <si>
    <t>County Name</t>
  </si>
  <si>
    <t>Fund
Code</t>
  </si>
  <si>
    <t>Fund Name</t>
  </si>
  <si>
    <t>Click here to add a new fund.</t>
  </si>
  <si>
    <t>01</t>
  </si>
  <si>
    <t>ADAMS COUNTY</t>
  </si>
  <si>
    <t>0061</t>
  </si>
  <si>
    <t>RAINY DAY</t>
  </si>
  <si>
    <t>02</t>
  </si>
  <si>
    <t>ALLEN COUNTY</t>
  </si>
  <si>
    <t>0101</t>
  </si>
  <si>
    <t>GENERAL</t>
  </si>
  <si>
    <t>03</t>
  </si>
  <si>
    <t>BARTHOLOMEW COUNTY</t>
  </si>
  <si>
    <t>0180</t>
  </si>
  <si>
    <t>DEBT SERVICE</t>
  </si>
  <si>
    <t>04</t>
  </si>
  <si>
    <t>BENTON COUNTY</t>
  </si>
  <si>
    <t>0181</t>
  </si>
  <si>
    <t>DEBT PAYMENT</t>
  </si>
  <si>
    <t>05</t>
  </si>
  <si>
    <t>BLACKFORD COUNTY</t>
  </si>
  <si>
    <t>0182</t>
  </si>
  <si>
    <t>BOND #2</t>
  </si>
  <si>
    <t>06</t>
  </si>
  <si>
    <t>BOONE COUNTY</t>
  </si>
  <si>
    <t>0283</t>
  </si>
  <si>
    <t>L/R PAYMENT</t>
  </si>
  <si>
    <t>07</t>
  </si>
  <si>
    <t>BROWN COUNTY</t>
  </si>
  <si>
    <t>2011</t>
  </si>
  <si>
    <t>LIRF</t>
  </si>
  <si>
    <t>08</t>
  </si>
  <si>
    <t>CARROLL COUNTY</t>
  </si>
  <si>
    <t>09</t>
  </si>
  <si>
    <t>CASS COUNTY</t>
  </si>
  <si>
    <t>10</t>
  </si>
  <si>
    <t>CLARK COUNTY</t>
  </si>
  <si>
    <t>11</t>
  </si>
  <si>
    <t>CLAY COUNTY</t>
  </si>
  <si>
    <t>12</t>
  </si>
  <si>
    <t>CLINTON COUNTY</t>
  </si>
  <si>
    <t>13</t>
  </si>
  <si>
    <t>CRAWFORD COUNTY</t>
  </si>
  <si>
    <t>14</t>
  </si>
  <si>
    <t>DAVIESS COUNTY</t>
  </si>
  <si>
    <t>15</t>
  </si>
  <si>
    <t>DEARBORN COUNTY</t>
  </si>
  <si>
    <t>16</t>
  </si>
  <si>
    <t>DECATUR COUNTY</t>
  </si>
  <si>
    <t>17</t>
  </si>
  <si>
    <t>DEKALB COUNTY</t>
  </si>
  <si>
    <t>18</t>
  </si>
  <si>
    <t>DELAWARE COUNTY</t>
  </si>
  <si>
    <t>19</t>
  </si>
  <si>
    <t>DUBOIS COUNTY</t>
  </si>
  <si>
    <t>20</t>
  </si>
  <si>
    <t>ELKHART COUNTY</t>
  </si>
  <si>
    <t>21</t>
  </si>
  <si>
    <t>FAYETTE COUNTY</t>
  </si>
  <si>
    <t>22</t>
  </si>
  <si>
    <t>FLOYD COUNTY</t>
  </si>
  <si>
    <t>23</t>
  </si>
  <si>
    <t>FOUNTAIN COUNTY</t>
  </si>
  <si>
    <t>24</t>
  </si>
  <si>
    <t>FRANKLIN COUNTY</t>
  </si>
  <si>
    <t>25</t>
  </si>
  <si>
    <t>FULTON COUNTY</t>
  </si>
  <si>
    <t>26</t>
  </si>
  <si>
    <t>GIBSON COUNTY</t>
  </si>
  <si>
    <t>27</t>
  </si>
  <si>
    <t>GRANT COUNTY</t>
  </si>
  <si>
    <t>28</t>
  </si>
  <si>
    <t>GREENE COUNTY</t>
  </si>
  <si>
    <t>29</t>
  </si>
  <si>
    <t>HAMILTON COUNTY</t>
  </si>
  <si>
    <t>30</t>
  </si>
  <si>
    <t>HANCOCK COUNTY</t>
  </si>
  <si>
    <t>31</t>
  </si>
  <si>
    <t>HARRISON COUNTY</t>
  </si>
  <si>
    <t>32</t>
  </si>
  <si>
    <t>HENDRICKS COUNTY</t>
  </si>
  <si>
    <t>33</t>
  </si>
  <si>
    <t>HENRY COUNTY</t>
  </si>
  <si>
    <t>34</t>
  </si>
  <si>
    <t>HOWARD COUNTY</t>
  </si>
  <si>
    <t>35</t>
  </si>
  <si>
    <t>HUNTINGTON COUNTY</t>
  </si>
  <si>
    <t>36</t>
  </si>
  <si>
    <t>JACKSON COUNTY</t>
  </si>
  <si>
    <t>37</t>
  </si>
  <si>
    <t>JASPER COUNTY</t>
  </si>
  <si>
    <t>38</t>
  </si>
  <si>
    <t>JAY COUNTY</t>
  </si>
  <si>
    <t>39</t>
  </si>
  <si>
    <t>JEFFERSON COUNTY</t>
  </si>
  <si>
    <t>40</t>
  </si>
  <si>
    <t>JENNINGS COUNTY</t>
  </si>
  <si>
    <t>41</t>
  </si>
  <si>
    <t>JOHNSON COUNTY</t>
  </si>
  <si>
    <t>42</t>
  </si>
  <si>
    <t>KNOX COUNTY</t>
  </si>
  <si>
    <t>43</t>
  </si>
  <si>
    <t>KOSCIUSKO COUNTY</t>
  </si>
  <si>
    <t>44</t>
  </si>
  <si>
    <t>LAGRANGE COUNTY</t>
  </si>
  <si>
    <t>45</t>
  </si>
  <si>
    <t>LAKE COUNTY</t>
  </si>
  <si>
    <t>46</t>
  </si>
  <si>
    <t>LAPORTE COUNTY</t>
  </si>
  <si>
    <t>47</t>
  </si>
  <si>
    <t>LAWRENCE COUNTY</t>
  </si>
  <si>
    <t>48</t>
  </si>
  <si>
    <t>MADISON COUNTY</t>
  </si>
  <si>
    <t>49</t>
  </si>
  <si>
    <t>MARION COUNTY</t>
  </si>
  <si>
    <t>50</t>
  </si>
  <si>
    <t>MARSHALL COUNTY</t>
  </si>
  <si>
    <t>51</t>
  </si>
  <si>
    <t>MARTIN COUNTY</t>
  </si>
  <si>
    <t>52</t>
  </si>
  <si>
    <t>MIAMI COUNTY</t>
  </si>
  <si>
    <t>53</t>
  </si>
  <si>
    <t>MONROE COUNTY</t>
  </si>
  <si>
    <t>54</t>
  </si>
  <si>
    <t>MONTGOMERY COUNTY</t>
  </si>
  <si>
    <t>55</t>
  </si>
  <si>
    <t>MORGAN COUNTY</t>
  </si>
  <si>
    <t>56</t>
  </si>
  <si>
    <t>NEWTON COUNTY</t>
  </si>
  <si>
    <t>57</t>
  </si>
  <si>
    <t>NOBLE COUNTY</t>
  </si>
  <si>
    <t>58</t>
  </si>
  <si>
    <t>OHIO COUNTY</t>
  </si>
  <si>
    <t>59</t>
  </si>
  <si>
    <t>ORANGE COUNTY</t>
  </si>
  <si>
    <t>60</t>
  </si>
  <si>
    <t>OWEN COUNTY</t>
  </si>
  <si>
    <t>61</t>
  </si>
  <si>
    <t>PARKE COUNTY</t>
  </si>
  <si>
    <t>62</t>
  </si>
  <si>
    <t>PERRY COUNTY</t>
  </si>
  <si>
    <t>63</t>
  </si>
  <si>
    <t>PIKE COUNTY</t>
  </si>
  <si>
    <t>64</t>
  </si>
  <si>
    <t>PORTER COUNTY</t>
  </si>
  <si>
    <t>65</t>
  </si>
  <si>
    <t>POSEY COUNTY</t>
  </si>
  <si>
    <t>66</t>
  </si>
  <si>
    <t>PULASKI COUNTY</t>
  </si>
  <si>
    <t>67</t>
  </si>
  <si>
    <t>PUTNAM COUNTY</t>
  </si>
  <si>
    <t>68</t>
  </si>
  <si>
    <t>RANDOLPH COUNTY</t>
  </si>
  <si>
    <t>69</t>
  </si>
  <si>
    <t>RIPLEY COUNTY</t>
  </si>
  <si>
    <t>70</t>
  </si>
  <si>
    <t>RUSH COUNTY</t>
  </si>
  <si>
    <t>71</t>
  </si>
  <si>
    <t>ST. JOSEPH COUNTY</t>
  </si>
  <si>
    <t>72</t>
  </si>
  <si>
    <t>SCOTT COUNTY</t>
  </si>
  <si>
    <t>73</t>
  </si>
  <si>
    <t>SHELBY COUNTY</t>
  </si>
  <si>
    <t>74</t>
  </si>
  <si>
    <t>SPENCER COUNTY</t>
  </si>
  <si>
    <t>75</t>
  </si>
  <si>
    <t>STARKE COUNTY</t>
  </si>
  <si>
    <t>76</t>
  </si>
  <si>
    <t>STEUBEN COUNTY</t>
  </si>
  <si>
    <t>77</t>
  </si>
  <si>
    <t>SULLIVAN COUNTY</t>
  </si>
  <si>
    <t>78</t>
  </si>
  <si>
    <t>SWITZERLAND COUNTY</t>
  </si>
  <si>
    <t>79</t>
  </si>
  <si>
    <t>TIPPECANOE COUNTY</t>
  </si>
  <si>
    <t>80</t>
  </si>
  <si>
    <t>TIPTON COUNTY</t>
  </si>
  <si>
    <t>81</t>
  </si>
  <si>
    <t>UNION COUNTY</t>
  </si>
  <si>
    <t>82</t>
  </si>
  <si>
    <t>VANDERBURGH COUNTY</t>
  </si>
  <si>
    <t>83</t>
  </si>
  <si>
    <t>VERMILLION COUNTY</t>
  </si>
  <si>
    <t>84</t>
  </si>
  <si>
    <t>VIGO COUNTY</t>
  </si>
  <si>
    <t>85</t>
  </si>
  <si>
    <t>WABASH COUNTY</t>
  </si>
  <si>
    <t>86</t>
  </si>
  <si>
    <t>WARREN COUNTY</t>
  </si>
  <si>
    <t>87</t>
  </si>
  <si>
    <t>WARRICK COUNTY</t>
  </si>
  <si>
    <t>88</t>
  </si>
  <si>
    <t>WASHINGTON COUNTY</t>
  </si>
  <si>
    <t>89</t>
  </si>
  <si>
    <t>WAYNE COUNTY</t>
  </si>
  <si>
    <t>90</t>
  </si>
  <si>
    <t>WELLS COUNTY</t>
  </si>
  <si>
    <t>91</t>
  </si>
  <si>
    <t>WHITE COUNTY</t>
  </si>
  <si>
    <t>92</t>
  </si>
  <si>
    <t>WHITLEY COUNTY</t>
  </si>
  <si>
    <t>YR_NBR</t>
  </si>
  <si>
    <t>CNTY_CD</t>
  </si>
  <si>
    <t>UNIT_TYPE_CD</t>
  </si>
  <si>
    <t>UNIT_CD</t>
  </si>
  <si>
    <t>UNIT_NAME</t>
  </si>
  <si>
    <t>CROSS_CNTY_CD</t>
  </si>
  <si>
    <t>CROSS_CNTY_INDC</t>
  </si>
  <si>
    <t>2025</t>
  </si>
  <si>
    <t>5</t>
  </si>
  <si>
    <t>0001</t>
  </si>
  <si>
    <t>BERNE PUBLIC LIBRARY</t>
  </si>
  <si>
    <t>N</t>
  </si>
  <si>
    <t>0304</t>
  </si>
  <si>
    <t>ADAMS PUBLIC LIBRARY SYSTEM</t>
  </si>
  <si>
    <t>0260</t>
  </si>
  <si>
    <t>ALLEN COUNTY PUBLIC LIBRARY</t>
  </si>
  <si>
    <t>0006</t>
  </si>
  <si>
    <t>BARTHOLOMEW COUNTY PUBLIC LIBRARY</t>
  </si>
  <si>
    <t>0111</t>
  </si>
  <si>
    <t>EDINBURGH-WRIGHT-HAGEMAN PUBLIC LIBRARY</t>
  </si>
  <si>
    <t>Y</t>
  </si>
  <si>
    <t>0007</t>
  </si>
  <si>
    <t>BOSWELL PUBLIC LIBRARY</t>
  </si>
  <si>
    <t>0008</t>
  </si>
  <si>
    <t>EARL PARK PUBLIC LIBRARY</t>
  </si>
  <si>
    <t>0009</t>
  </si>
  <si>
    <t>OTTERBEIN PUBLIC LIBRARY</t>
  </si>
  <si>
    <t>0010</t>
  </si>
  <si>
    <t>OXFORD PUBLIC LIBRARY</t>
  </si>
  <si>
    <t>0011</t>
  </si>
  <si>
    <t>BENTON COUNTY PUBLIC LIBRARY</t>
  </si>
  <si>
    <t>0012</t>
  </si>
  <si>
    <t>YORK TOWNSHIP PUBLIC LIBRARY</t>
  </si>
  <si>
    <t>0013</t>
  </si>
  <si>
    <t>HARTFORD CITY PUBLIC LIBRARY</t>
  </si>
  <si>
    <t>0014</t>
  </si>
  <si>
    <t>MONTPELIER PUBLIC LIBRARY</t>
  </si>
  <si>
    <t>0106</t>
  </si>
  <si>
    <t>DUNKIRK PUBLIC LIBRARY</t>
  </si>
  <si>
    <t>0015</t>
  </si>
  <si>
    <t>LEBANON PUBLIC LIBRARY</t>
  </si>
  <si>
    <t>0016</t>
  </si>
  <si>
    <t>THORNTOWN PUBLIC LIBRARY</t>
  </si>
  <si>
    <t>0296</t>
  </si>
  <si>
    <t>HUSSEY - MAYFIELD MEMORIAL LIBRARY</t>
  </si>
  <si>
    <t>0017</t>
  </si>
  <si>
    <t>BROWN COUNTY PUBLIC LIBRARY</t>
  </si>
  <si>
    <t>0018</t>
  </si>
  <si>
    <t>CAMDEN-JACKSON TWP PUBLIC LIBRARY</t>
  </si>
  <si>
    <t>0019</t>
  </si>
  <si>
    <t>DELPHI PUBLIC LIBRARY</t>
  </si>
  <si>
    <t>0020</t>
  </si>
  <si>
    <t>FLORA PUBLIC LIBRARY</t>
  </si>
  <si>
    <t>0021</t>
  </si>
  <si>
    <t>LOGANSPORT-CASS PUBLIC LIBRARY</t>
  </si>
  <si>
    <t>0022</t>
  </si>
  <si>
    <t>ROYAL CENTER PUBLIC LIBRARY</t>
  </si>
  <si>
    <t>0023</t>
  </si>
  <si>
    <t>WALTON PUBLIC LIBRARY</t>
  </si>
  <si>
    <t>0025</t>
  </si>
  <si>
    <t>JEFFERSONVILLE TOWNSHIP PUBLIC LIBRARY</t>
  </si>
  <si>
    <t>0287</t>
  </si>
  <si>
    <t>CHARLESTOWN-CLARK COUNTY CONTRACTUAL LIB</t>
  </si>
  <si>
    <t>0026</t>
  </si>
  <si>
    <t>BRAZIL PUBLIC LIBRARY</t>
  </si>
  <si>
    <t>0027</t>
  </si>
  <si>
    <t>COLFAX-PERRY TOWNSHIP PUBLIC LIBRARY</t>
  </si>
  <si>
    <t>0028</t>
  </si>
  <si>
    <t>FRANKFORT COMMUNITY PUBLIC LIBRARY</t>
  </si>
  <si>
    <t>0029</t>
  </si>
  <si>
    <t>KIRKLIN PUBLIC LIBRARY</t>
  </si>
  <si>
    <t>0286</t>
  </si>
  <si>
    <t>CLINTON COUNTY CONTRACTUAL PUBLIC LIB</t>
  </si>
  <si>
    <t>0030</t>
  </si>
  <si>
    <t>CRAWFORD COUNTY PUBLIC LIBRARY</t>
  </si>
  <si>
    <t>0031</t>
  </si>
  <si>
    <t>ODON-WINKELPLECK PUBLIC LIBRARY</t>
  </si>
  <si>
    <t>0032</t>
  </si>
  <si>
    <t>WASHINGTON CARNEGIE PUBLIC LIBRARY</t>
  </si>
  <si>
    <t>0033</t>
  </si>
  <si>
    <t>AURORA PUBLIC LIBRARY</t>
  </si>
  <si>
    <t>0034</t>
  </si>
  <si>
    <t>LAWRENCEBURG PUBLIC LIBRARY</t>
  </si>
  <si>
    <t>0035</t>
  </si>
  <si>
    <t>GREENSBURG PUBLIC LIBRARY</t>
  </si>
  <si>
    <t>DECATUR COUNTY CONTRACTUAL LIBRARY</t>
  </si>
  <si>
    <t>0036</t>
  </si>
  <si>
    <t>AUBURN-ECKHART PUBLIC LIBRARY</t>
  </si>
  <si>
    <t>0037</t>
  </si>
  <si>
    <t>BUTLER CARNEGIE PUBLIC LIBRARY</t>
  </si>
  <si>
    <t>0038</t>
  </si>
  <si>
    <t>GARRETT PUBLIC LIBRARY</t>
  </si>
  <si>
    <t>0039</t>
  </si>
  <si>
    <t>WATERLOO PUBLIC LIBRARY</t>
  </si>
  <si>
    <t>0040</t>
  </si>
  <si>
    <t>MUNCIE PUBLIC LIBRARY</t>
  </si>
  <si>
    <t>0041</t>
  </si>
  <si>
    <t>YORKTOWN - MT PLEASANT LIBRARY</t>
  </si>
  <si>
    <t>HUNTINGBURG PUBLIC LIBRARY</t>
  </si>
  <si>
    <t>0042</t>
  </si>
  <si>
    <t>JASPER PUBLIC LIBRARY</t>
  </si>
  <si>
    <t>0043</t>
  </si>
  <si>
    <t>DUBOIS COUNTY CONTRACTUAL LIBRARY</t>
  </si>
  <si>
    <t>0044</t>
  </si>
  <si>
    <t>BRISTOL PUBLIC LIBRARY</t>
  </si>
  <si>
    <t>0045</t>
  </si>
  <si>
    <t>ELKHART PUBLIC LIBRARY</t>
  </si>
  <si>
    <t>0046</t>
  </si>
  <si>
    <t>GOSHEN PUBLIC LIBRARY</t>
  </si>
  <si>
    <t>0047</t>
  </si>
  <si>
    <t>NAPPANEE PUBLIC LIBRARY</t>
  </si>
  <si>
    <t>0048</t>
  </si>
  <si>
    <t>WAKARUSA-OLIVE TWP-HARRISON TWP PUB LIB</t>
  </si>
  <si>
    <t>0259</t>
  </si>
  <si>
    <t>MIDDLEBURY PUBLIC LIBRARY</t>
  </si>
  <si>
    <t>0049</t>
  </si>
  <si>
    <t>FAYETTE COUNTY PUBLIC LIBRARY</t>
  </si>
  <si>
    <t>0050</t>
  </si>
  <si>
    <t>NEW ALBANY-FLOYD COUNTY PUBLIC LIBRARY</t>
  </si>
  <si>
    <t>0052</t>
  </si>
  <si>
    <t>COVINGTON PUBLIC LIBRARY</t>
  </si>
  <si>
    <t>0271</t>
  </si>
  <si>
    <t>KINGMAN-MILLCREEK PUBLIC LIBRARY</t>
  </si>
  <si>
    <t>0300</t>
  </si>
  <si>
    <t>ATTICA PUBLIC LIBRARY</t>
  </si>
  <si>
    <t>0054</t>
  </si>
  <si>
    <t>FRANKLIN COUNTY PUBLIC LIBRARY DISTRICT</t>
  </si>
  <si>
    <t>0199</t>
  </si>
  <si>
    <t>BATESVILLE PUBLIC LIBRARY</t>
  </si>
  <si>
    <t>0055</t>
  </si>
  <si>
    <t>AKRON CARNEGIE PUBLIC LIBRARY</t>
  </si>
  <si>
    <t>0056</t>
  </si>
  <si>
    <t>KEWANNA PUBLIC LIBRARY</t>
  </si>
  <si>
    <t>0057</t>
  </si>
  <si>
    <t>FULTON COUNTY PUBLIC LIBRARY</t>
  </si>
  <si>
    <t>0059</t>
  </si>
  <si>
    <t>OAKLAND CITY-COLUMBIA TOWNSHIP PUB LIB</t>
  </si>
  <si>
    <t>0060</t>
  </si>
  <si>
    <t>OWENSVILLE CARNEGIE LIBRARY</t>
  </si>
  <si>
    <t>0273</t>
  </si>
  <si>
    <t>FORT BRANCH-JOHNSON TOWNSHIP LIBRARY</t>
  </si>
  <si>
    <t>0274</t>
  </si>
  <si>
    <t>PRINCETON-PATOKA TOWNSHIP PUBLIC LIBRARY</t>
  </si>
  <si>
    <t>0063</t>
  </si>
  <si>
    <t>FAIRMOUNT PUBLIC LIBRARY</t>
  </si>
  <si>
    <t>0064</t>
  </si>
  <si>
    <t>GAS CITY-MILL TOWNSHIP PUBLIC LIBRARY</t>
  </si>
  <si>
    <t>0065</t>
  </si>
  <si>
    <t>JONESBORO PUBLIC LIBRARY</t>
  </si>
  <si>
    <t>0066</t>
  </si>
  <si>
    <t>MARION PUBLIC LIBRARY</t>
  </si>
  <si>
    <t>0067</t>
  </si>
  <si>
    <t>MATTHEWS PUBLIC LIBRARY</t>
  </si>
  <si>
    <t>0068</t>
  </si>
  <si>
    <t>SWAYZEE PUBLIC LIBRARY</t>
  </si>
  <si>
    <t>0069</t>
  </si>
  <si>
    <t>UPLAND PUBLIC LIBRARY</t>
  </si>
  <si>
    <t>0070</t>
  </si>
  <si>
    <t>VAN BUREN PUBLIC LIBRARY</t>
  </si>
  <si>
    <t>0152</t>
  </si>
  <si>
    <t>CONVERSE PUBLIC LIBRARY</t>
  </si>
  <si>
    <t>0072</t>
  </si>
  <si>
    <t>JASONVILLE PUBLIC LIBRARY</t>
  </si>
  <si>
    <t>0073</t>
  </si>
  <si>
    <t>LINTON PUBLIC LIBRARY</t>
  </si>
  <si>
    <t>0074</t>
  </si>
  <si>
    <t>WORTHINGTON PUBLIC LIBRARY</t>
  </si>
  <si>
    <t>0291</t>
  </si>
  <si>
    <t>BLOOMFIELD-EASTERN GREENE COUNTY PUB LIB</t>
  </si>
  <si>
    <t>0075</t>
  </si>
  <si>
    <t>HAMILTON NORTH PUBLIC LIBRARY</t>
  </si>
  <si>
    <t>0076</t>
  </si>
  <si>
    <t>CARMEL-CLAY PUBLIC LIBRARY</t>
  </si>
  <si>
    <t>0077</t>
  </si>
  <si>
    <t>HAMILTON EAST PUBLIC LIBRARY</t>
  </si>
  <si>
    <t>0078</t>
  </si>
  <si>
    <t>SHERIDAN PUBLIC LIBRARY</t>
  </si>
  <si>
    <t>0079</t>
  </si>
  <si>
    <t>WESTFIELD PUBLIC LIBRARY</t>
  </si>
  <si>
    <t>0080</t>
  </si>
  <si>
    <t>FORTVILLE PUBLIC LIBRARY</t>
  </si>
  <si>
    <t>0081</t>
  </si>
  <si>
    <t>HANCOCK COUNTY PUBLIC LIBRARY</t>
  </si>
  <si>
    <t>0082</t>
  </si>
  <si>
    <t>HARRISON COUNTY PUBLIC LIBRARY</t>
  </si>
  <si>
    <t>0083</t>
  </si>
  <si>
    <t>WASHINGTON TOWNSHIP PUBLIC LIBRARY</t>
  </si>
  <si>
    <t>0084</t>
  </si>
  <si>
    <t>BROWNSBURG PUBLIC LIBRARY</t>
  </si>
  <si>
    <t>0085</t>
  </si>
  <si>
    <t>CLAYTON PUBLIC LIBRARY</t>
  </si>
  <si>
    <t>0086</t>
  </si>
  <si>
    <t>COATESVILLE-CLAY TOWNSHIP PUBLIC LIBRARY</t>
  </si>
  <si>
    <t>0087</t>
  </si>
  <si>
    <t>DANVILLE PUBLIC LIBRARY</t>
  </si>
  <si>
    <t>0088</t>
  </si>
  <si>
    <t>PLAINFIELD - GUILFORD TWP PUBLIC LIBRARY</t>
  </si>
  <si>
    <t>0089</t>
  </si>
  <si>
    <t>KNIGHTSTOWN PUBLIC LIBRARY</t>
  </si>
  <si>
    <t>0090</t>
  </si>
  <si>
    <t>MIDDLETOWN-FALL CREEK TWP PUBLIC LIBRARY</t>
  </si>
  <si>
    <t>0091</t>
  </si>
  <si>
    <t>SPICELAND PUBLIC LIBRARY</t>
  </si>
  <si>
    <t>0293</t>
  </si>
  <si>
    <t>NEW CASTLE-HENRY COUNTY PUBLIC LIBRARY</t>
  </si>
  <si>
    <t>0094</t>
  </si>
  <si>
    <t>GREENTOWN PUBLIC LIBRARY</t>
  </si>
  <si>
    <t>0282</t>
  </si>
  <si>
    <t>KOKOMO-HOWARD COUNTY PUBLIC LIBRARY</t>
  </si>
  <si>
    <t>0096</t>
  </si>
  <si>
    <t>ANDREWS PUBLIC LIBRARY</t>
  </si>
  <si>
    <t>0098</t>
  </si>
  <si>
    <t>ROANOKE PUBLIC LIBRARY</t>
  </si>
  <si>
    <t>0099</t>
  </si>
  <si>
    <t>WARREN PUBLIC LIBRARY</t>
  </si>
  <si>
    <t>0302</t>
  </si>
  <si>
    <t>HUNTINGTON LIBRARY</t>
  </si>
  <si>
    <t>0100</t>
  </si>
  <si>
    <t>BROWNSTOWN PUBLIC LIBRARY</t>
  </si>
  <si>
    <t>0289</t>
  </si>
  <si>
    <t>JACKSON COUNTY PUBLIC LIBRARY</t>
  </si>
  <si>
    <t>0103</t>
  </si>
  <si>
    <t>REMINGTON PUBLIC LIBRARY</t>
  </si>
  <si>
    <t>0266</t>
  </si>
  <si>
    <t>JASPER COUNTY PUBLIC LIBRARY</t>
  </si>
  <si>
    <t>0107</t>
  </si>
  <si>
    <t>PENN TOWNSHIP PUBLIC LIBRARY</t>
  </si>
  <si>
    <t>0267</t>
  </si>
  <si>
    <t>JAY COUNTY PUBLIC LIBRARY</t>
  </si>
  <si>
    <t>0109</t>
  </si>
  <si>
    <t>JEFFERSON COUNTY PUBLIC LIBRARY</t>
  </si>
  <si>
    <t>0110</t>
  </si>
  <si>
    <t>JENNINGS COUNTY PUBLIC LIBRARY</t>
  </si>
  <si>
    <t>0112</t>
  </si>
  <si>
    <t>GREENWOOD PUBLIC LIBRARY</t>
  </si>
  <si>
    <t>0113</t>
  </si>
  <si>
    <t>JOHNSON COUNTY PUBLIC LIBRARY</t>
  </si>
  <si>
    <t>0114</t>
  </si>
  <si>
    <t>BICKNELL PUBLIC LIBRARY</t>
  </si>
  <si>
    <t>0116</t>
  </si>
  <si>
    <t>KNOX COUNTY PUBLIC LIBRARY</t>
  </si>
  <si>
    <t>0118</t>
  </si>
  <si>
    <t>MILFORD PUBLIC LIBRARY</t>
  </si>
  <si>
    <t>0119</t>
  </si>
  <si>
    <t>PIERCETON PUBLIC LIBRARY</t>
  </si>
  <si>
    <t>0120</t>
  </si>
  <si>
    <t>SYRACUSE PUBLIC LIBRARY</t>
  </si>
  <si>
    <t>0121</t>
  </si>
  <si>
    <t>WARSAW COMMUNITY PUBLIC LIBRARY</t>
  </si>
  <si>
    <t>0268</t>
  </si>
  <si>
    <t>BELL MEMORIAL PUBLIC LIBRARY</t>
  </si>
  <si>
    <t>0303</t>
  </si>
  <si>
    <t>NORTH WEBSTER COMMUNITY PUBLIC LIBRARY</t>
  </si>
  <si>
    <t>0122</t>
  </si>
  <si>
    <t>LAGRANGE COUNTY PUBLIC LIBRARY</t>
  </si>
  <si>
    <t>0124</t>
  </si>
  <si>
    <t>EAST CHICAGO PUBLIC LIBRARY</t>
  </si>
  <si>
    <t>0125</t>
  </si>
  <si>
    <t>GARY PUBLIC LIBRARY</t>
  </si>
  <si>
    <t>0126</t>
  </si>
  <si>
    <t>HAMMOND PUBLIC LIBRARY</t>
  </si>
  <si>
    <t>0127</t>
  </si>
  <si>
    <t>LOWELL PUBLIC LIBRARY</t>
  </si>
  <si>
    <t>0128</t>
  </si>
  <si>
    <t>WHITING PUBLIC LIBRARY</t>
  </si>
  <si>
    <t>0129</t>
  </si>
  <si>
    <t>LAKE COUNTY PUBLIC LIBRARY</t>
  </si>
  <si>
    <t>0276</t>
  </si>
  <si>
    <t>CROWN POINT COMMUNITY PUBLIC LIBRARY</t>
  </si>
  <si>
    <t>0130</t>
  </si>
  <si>
    <t>MICHIGAN CITY PUBLIC LIBRARY</t>
  </si>
  <si>
    <t>0131</t>
  </si>
  <si>
    <t>WANATAH PUBLIC LIBRARY</t>
  </si>
  <si>
    <t>0132</t>
  </si>
  <si>
    <t>WESTVILLE PUBLIC LIBRARY</t>
  </si>
  <si>
    <t>0277</t>
  </si>
  <si>
    <t>LAPORTE COUNTY PUBLIC LIBRARY</t>
  </si>
  <si>
    <t>0281</t>
  </si>
  <si>
    <t>LACROSSE PUBLIC LIBRARY</t>
  </si>
  <si>
    <t>0135</t>
  </si>
  <si>
    <t>BEDFORD PUBLIC LIBRARY</t>
  </si>
  <si>
    <t>0136</t>
  </si>
  <si>
    <t>MITCHELL COMMUNITY PUBLIC LIBRARY</t>
  </si>
  <si>
    <t>0138</t>
  </si>
  <si>
    <t>ALEXANDRIA-MONROE PUBLIC LIBRARY</t>
  </si>
  <si>
    <t>0139</t>
  </si>
  <si>
    <t>ANDERSON-ANDERSON, STONEY CREEK UNION TO</t>
  </si>
  <si>
    <t>0141</t>
  </si>
  <si>
    <t>PENDLETON COMMUNITY PUBLIC LIBRARY</t>
  </si>
  <si>
    <t>0290</t>
  </si>
  <si>
    <t>NORTH MADISON COUNTY LIBRARY SYSTEM</t>
  </si>
  <si>
    <t>0143</t>
  </si>
  <si>
    <t>SPEEDWAY CITY PUBLIC LIBRARY</t>
  </si>
  <si>
    <t>0144</t>
  </si>
  <si>
    <t>INDIANAPOLIS-MARION COUNTY PUB LIBRARY</t>
  </si>
  <si>
    <t>0145</t>
  </si>
  <si>
    <t>ARGOS PUBLIC LIBRARY</t>
  </si>
  <si>
    <t>0146</t>
  </si>
  <si>
    <t>BOURBON PUBLIC LIBRARY</t>
  </si>
  <si>
    <t>0147</t>
  </si>
  <si>
    <t>BREMEN PUBLIC LIBRARY</t>
  </si>
  <si>
    <t>0148</t>
  </si>
  <si>
    <t>CULVER PUBLIC LIBRARY</t>
  </si>
  <si>
    <t>0149</t>
  </si>
  <si>
    <t>PLYMOUTH PUBLIC LIBRARY</t>
  </si>
  <si>
    <t>0150</t>
  </si>
  <si>
    <t>LOOGOOTEE PUBLIC LIBRARY</t>
  </si>
  <si>
    <t>0151</t>
  </si>
  <si>
    <t>SHOALS PUBLIC LIBRARY</t>
  </si>
  <si>
    <t>0153</t>
  </si>
  <si>
    <t>PERU PUBLIC LIBRARY</t>
  </si>
  <si>
    <t>0154</t>
  </si>
  <si>
    <t>MONROE COUNTY PUBLIC LIBRARY</t>
  </si>
  <si>
    <t>0155</t>
  </si>
  <si>
    <t>CRAWFORDSVILLE PUBLIC LIBRARY</t>
  </si>
  <si>
    <t>0156</t>
  </si>
  <si>
    <t>DARLINGTON PUBLIC LIBRARY</t>
  </si>
  <si>
    <t>0157</t>
  </si>
  <si>
    <t>LADOGA PUBLIC LIBRARY</t>
  </si>
  <si>
    <t>0158</t>
  </si>
  <si>
    <t>LINDEN PUBLIC LIBRARY</t>
  </si>
  <si>
    <t>0159</t>
  </si>
  <si>
    <t>WAVELAND PUBLIC LIBRARY</t>
  </si>
  <si>
    <t>0160</t>
  </si>
  <si>
    <t>MORGAN COUNTY PUBLIC LIBRARY</t>
  </si>
  <si>
    <t>0161</t>
  </si>
  <si>
    <t>MOORESVILLE PUBLIC LIBRARY</t>
  </si>
  <si>
    <t>0162</t>
  </si>
  <si>
    <t>BROOK PUBLIC LIBRARY</t>
  </si>
  <si>
    <t>0163</t>
  </si>
  <si>
    <t>GOODLAND PUBLIC LIBRARY</t>
  </si>
  <si>
    <t>0164</t>
  </si>
  <si>
    <t>KENTLAND PUBLIC LIBRARY</t>
  </si>
  <si>
    <t>0166</t>
  </si>
  <si>
    <t>NEWTON COUNTY PUBLIC LIBRARY</t>
  </si>
  <si>
    <t>0167</t>
  </si>
  <si>
    <t>KENDALLVILLE PUBLIC LIBRARY</t>
  </si>
  <si>
    <t>0168</t>
  </si>
  <si>
    <t>LIGONIER PUBLIC LIBRARY</t>
  </si>
  <si>
    <t>0169</t>
  </si>
  <si>
    <t>NOBLE COUNTY PUBLIC LIBRARY</t>
  </si>
  <si>
    <t>0170</t>
  </si>
  <si>
    <t>OHIO COUNTY PUBLIC LIBRARY</t>
  </si>
  <si>
    <t>0171</t>
  </si>
  <si>
    <t>ORLEANS PUBLIC LIBRARY</t>
  </si>
  <si>
    <t>0172</t>
  </si>
  <si>
    <t>PAOLI PUBLIC LIBRARY</t>
  </si>
  <si>
    <t>0173</t>
  </si>
  <si>
    <t>FRENCH LICK-MELTON PUBLIC LIBRARY</t>
  </si>
  <si>
    <t>0264</t>
  </si>
  <si>
    <t>SPENCER-OWEN COUNTY PUBLIC LIBRARY</t>
  </si>
  <si>
    <t>0176</t>
  </si>
  <si>
    <t>MONTEZUMA PUBLIC LIBRARY</t>
  </si>
  <si>
    <t>0292</t>
  </si>
  <si>
    <t>PARKE COUNTY PUBLIC LIBRARY</t>
  </si>
  <si>
    <t>0324</t>
  </si>
  <si>
    <t>PERRY COUNTY PUBLIC LIBRARY</t>
  </si>
  <si>
    <t>0288</t>
  </si>
  <si>
    <t>PIKE COUNTY PUBLIC LIBRARY</t>
  </si>
  <si>
    <t>0184</t>
  </si>
  <si>
    <t>WESTCHESTER PUBLIC LIBRARY</t>
  </si>
  <si>
    <t>0185</t>
  </si>
  <si>
    <t>PORTER COUNTY PUBLIC LIBRARY</t>
  </si>
  <si>
    <t>0187</t>
  </si>
  <si>
    <t>NEW HARMONY WORKINGMENS INSTITUTE</t>
  </si>
  <si>
    <t>0188</t>
  </si>
  <si>
    <t>POSEYVILLE CARNEGIE LIBRARY</t>
  </si>
  <si>
    <t>0269</t>
  </si>
  <si>
    <t>ALEXANDRIAN FREE PUBLIC LIBRARY</t>
  </si>
  <si>
    <t>0189</t>
  </si>
  <si>
    <t>FRANCESVILLE PUBLIC LIBRARY</t>
  </si>
  <si>
    <t>0190</t>
  </si>
  <si>
    <t>MONTEREY PUBLIC LIBRARY</t>
  </si>
  <si>
    <t>0191</t>
  </si>
  <si>
    <t>PULASKI COUNTY PUBLIC LIBRARY</t>
  </si>
  <si>
    <t>0192</t>
  </si>
  <si>
    <t>ROACHDALE PUBLIC LIBRARY</t>
  </si>
  <si>
    <t>0193</t>
  </si>
  <si>
    <t>PUTNAM COUNTY PUBLIC LIBRARY</t>
  </si>
  <si>
    <t>0194</t>
  </si>
  <si>
    <t>FARMLAND PUBLIC LIBRARY</t>
  </si>
  <si>
    <t>0195</t>
  </si>
  <si>
    <t>RIDGEVILLE PUBLIC LIBRARY</t>
  </si>
  <si>
    <t>0196</t>
  </si>
  <si>
    <t>UNION CITY PUBLIC LIBRARY</t>
  </si>
  <si>
    <t>0197</t>
  </si>
  <si>
    <t>WINCHESTER PUBLIC LIBRARY</t>
  </si>
  <si>
    <t>0198</t>
  </si>
  <si>
    <t>0200</t>
  </si>
  <si>
    <t>OSGOOD PUBLIC LIBRARY</t>
  </si>
  <si>
    <t>0201</t>
  </si>
  <si>
    <t>CARTHAGE-HENRY HENSLEY PUBLIC LIBRARY</t>
  </si>
  <si>
    <t>0202</t>
  </si>
  <si>
    <t>RUSHVILLE PUBLIC LIBRARY</t>
  </si>
  <si>
    <t>0203</t>
  </si>
  <si>
    <t>MISHAWAKA PUBLIC LIBRARY</t>
  </si>
  <si>
    <t>0204</t>
  </si>
  <si>
    <t>NEW CARLISLE PUBLIC LIBRARY</t>
  </si>
  <si>
    <t>0205</t>
  </si>
  <si>
    <t>WALKERTON PUBLIC LIBRARY</t>
  </si>
  <si>
    <t>0206</t>
  </si>
  <si>
    <t>ST. JOSEPH COUNTY PUBLIC LIBRARY</t>
  </si>
  <si>
    <t>0207</t>
  </si>
  <si>
    <t>SCOTT COUNTY PUBLIC LIBRARY</t>
  </si>
  <si>
    <t>0208</t>
  </si>
  <si>
    <t>SHELBY COUNTY PUBLIC LIBRARY</t>
  </si>
  <si>
    <t>0294</t>
  </si>
  <si>
    <t>SPENCER COUNTY PUBLIC LIBRARY</t>
  </si>
  <si>
    <t>0301</t>
  </si>
  <si>
    <t>LINCOLN HERITAGE PUBLIC LIBRARY</t>
  </si>
  <si>
    <t>0213</t>
  </si>
  <si>
    <t>NORTH JUDSON PUBLIC LIBRARY</t>
  </si>
  <si>
    <t>0214</t>
  </si>
  <si>
    <t>STARKE COUNTY PUBLIC LIBRARY</t>
  </si>
  <si>
    <t>0215</t>
  </si>
  <si>
    <t>CARNEGIE PUB LIB OF STEUBEN COUNTY</t>
  </si>
  <si>
    <t>0216</t>
  </si>
  <si>
    <t>FREMONT PUBLIC LIBRARY</t>
  </si>
  <si>
    <t>0217</t>
  </si>
  <si>
    <t>SULLIVAN COUNTY PUBLIC LIBRARY</t>
  </si>
  <si>
    <t>0218</t>
  </si>
  <si>
    <t>SWITZERLAND COUNTY PUBLIC LIBRARY</t>
  </si>
  <si>
    <t>0221</t>
  </si>
  <si>
    <t>WEST LAFAYETTE PUBLIC LIBRARY</t>
  </si>
  <si>
    <t>0280</t>
  </si>
  <si>
    <t>TIPPECANOE COUNTY PUBLIC LIBRARY</t>
  </si>
  <si>
    <t>0222</t>
  </si>
  <si>
    <t>TIPTON COUNTY PUBLIC LIBRARY</t>
  </si>
  <si>
    <t>0223</t>
  </si>
  <si>
    <t>UNION COUNTY PUBLIC LIBRARY</t>
  </si>
  <si>
    <t>0265</t>
  </si>
  <si>
    <t>EVANSVILLE-VANDERBURGH COUNTY PUBLIC LIB</t>
  </si>
  <si>
    <t>0227</t>
  </si>
  <si>
    <t>CLINTON PUBLIC LIBRARY</t>
  </si>
  <si>
    <t>0228</t>
  </si>
  <si>
    <t>VERMILLION COUNTY PUBLIC LIBRARY</t>
  </si>
  <si>
    <t>0229</t>
  </si>
  <si>
    <t>VIGO COUNTY PUBLIC LIBRARY</t>
  </si>
  <si>
    <t>0230</t>
  </si>
  <si>
    <t>NORTH MANCHESTER PUBLIC LIBRARY</t>
  </si>
  <si>
    <t>0231</t>
  </si>
  <si>
    <t>ROANN PUBLIC LIBRARY</t>
  </si>
  <si>
    <t>0232</t>
  </si>
  <si>
    <t>WABASH PUBLIC LIBRARY</t>
  </si>
  <si>
    <t>0233</t>
  </si>
  <si>
    <t>WEST LEBANON PUBLIC LIBRARY</t>
  </si>
  <si>
    <t>0234</t>
  </si>
  <si>
    <t>WILLIAMSPORT PUBLIC LIBRARY</t>
  </si>
  <si>
    <t>0235</t>
  </si>
  <si>
    <t>NEWBURGH CHANDLER PUBLIC LIBRARY</t>
  </si>
  <si>
    <t>0236</t>
  </si>
  <si>
    <t>BOONVILLE-WARRICK COUNTY PUBLIC LIBRARY</t>
  </si>
  <si>
    <t>0237</t>
  </si>
  <si>
    <t>SALEM PUBLIC LIBRARY</t>
  </si>
  <si>
    <t>0238</t>
  </si>
  <si>
    <t>CAMBRIDGE CITY PUBLIC LIBRARY</t>
  </si>
  <si>
    <t>0239</t>
  </si>
  <si>
    <t>CENTERVILLE PUBLIC LIBRARY</t>
  </si>
  <si>
    <t>0240</t>
  </si>
  <si>
    <t>DUBLIN PUBLIC LIBRARY</t>
  </si>
  <si>
    <t>0241</t>
  </si>
  <si>
    <t>HAGERSTOWN PUBLIC LIBRARY</t>
  </si>
  <si>
    <t>0242</t>
  </si>
  <si>
    <t>RICHMOND-MORRISSON-REEVES PUBLIC LIBRARY</t>
  </si>
  <si>
    <t>0243</t>
  </si>
  <si>
    <t>WAYNE COUNTY CONTRACTUAL LIBRARY</t>
  </si>
  <si>
    <t>0244</t>
  </si>
  <si>
    <t>WELLS COUNTY PUBLIC LIBRARY</t>
  </si>
  <si>
    <t>0245</t>
  </si>
  <si>
    <t>BROOKSTON PUBLIC LIBRARY</t>
  </si>
  <si>
    <t>0246</t>
  </si>
  <si>
    <t>MONON PUBLIC LIBRARY</t>
  </si>
  <si>
    <t>0247</t>
  </si>
  <si>
    <t>MONTICELLO PUBLIC LIBRARY</t>
  </si>
  <si>
    <t>0248</t>
  </si>
  <si>
    <t>WOLCOTT PUBLIC LIBRARY</t>
  </si>
  <si>
    <t>0249</t>
  </si>
  <si>
    <t>CHURUBUSCO PUBLIC LIBRARY</t>
  </si>
  <si>
    <t>0250</t>
  </si>
  <si>
    <t>PEABODY LIBRARY</t>
  </si>
  <si>
    <t>0251</t>
  </si>
  <si>
    <t>SOUTH WHITLEY COMMUNITY PUBLIC LIBRARY</t>
  </si>
  <si>
    <t>FUND_CD</t>
  </si>
  <si>
    <t>FUND_SHORT_NAME</t>
  </si>
  <si>
    <t>CERTD_APPROP_AMT</t>
  </si>
  <si>
    <t>REF DEBT POST09</t>
  </si>
  <si>
    <t>1230</t>
  </si>
  <si>
    <t>SPECIAL LIBRARY</t>
  </si>
  <si>
    <t>Total 2024 Budgets</t>
  </si>
  <si>
    <t>2024 *MLGQ</t>
  </si>
  <si>
    <t>Minus $1</t>
  </si>
  <si>
    <t>Round Down</t>
  </si>
  <si>
    <t>County_Code</t>
  </si>
  <si>
    <t>Unit_Code</t>
  </si>
  <si>
    <t>Unit_Type</t>
  </si>
  <si>
    <t>Max_Allowable_Budget_Amt</t>
  </si>
  <si>
    <t>Unit_Mod</t>
  </si>
  <si>
    <t>Unit_Unique_Code</t>
  </si>
  <si>
    <t>County</t>
  </si>
  <si>
    <t>Unit List Detail</t>
  </si>
  <si>
    <t>Unit</t>
  </si>
  <si>
    <t>Certified Appropriation Detail</t>
  </si>
  <si>
    <t xml:space="preserve">Count </t>
  </si>
  <si>
    <t>CO</t>
  </si>
  <si>
    <t>UT</t>
  </si>
  <si>
    <t>UC</t>
  </si>
  <si>
    <t>CC Co</t>
  </si>
  <si>
    <t>CC Ind</t>
  </si>
  <si>
    <t>Binding Libraries - 2025-pay2026</t>
  </si>
  <si>
    <t>4950143-SPEEDWAY CITY PUBLIC LIBRARY</t>
  </si>
  <si>
    <t>4950144-INDIANAPOLIS-MARION COUNTY PUB LIBRARY</t>
  </si>
  <si>
    <t>STATE OF INDIANA</t>
  </si>
  <si>
    <t>DEPARTMENT OF LOCAL GOVERNMENT FINANCE</t>
  </si>
  <si>
    <t>This worksheet is for informational purposes only and is not a final calculation.</t>
  </si>
  <si>
    <t>Step 1: Select Unit of Government</t>
  </si>
  <si>
    <t>In the fields below, select the county first and then the name of the unit of government.</t>
  </si>
  <si>
    <t>If you are having trouble, please make sure you have clicked "Enable Editing" at the top of this page.</t>
  </si>
  <si>
    <r>
      <rPr>
        <sz val="12"/>
        <color rgb="FF0070C0"/>
        <rFont val="Times New Roman"/>
        <family val="1"/>
      </rPr>
      <t xml:space="preserve">← </t>
    </r>
    <r>
      <rPr>
        <i/>
        <sz val="12"/>
        <color rgb="FF0070C0"/>
        <rFont val="Times New Roman"/>
        <family val="1"/>
      </rPr>
      <t>Click here and then click on the downward arrow to select your county. Repeat this to select your unit.</t>
    </r>
  </si>
  <si>
    <t>Unit Name</t>
  </si>
  <si>
    <t>In the section below, review the calculation to determine the maximum non-binding review budget for the library, as outlined by Ind. Code § 6-1.1-17-20.3(a)(2).</t>
  </si>
  <si>
    <t>Calculation</t>
  </si>
  <si>
    <t>Step 3: Enter Proposed 2026 Budget Estimates by Fund</t>
  </si>
  <si>
    <t>Certified Budget</t>
  </si>
  <si>
    <t>Proposed Budget</t>
  </si>
  <si>
    <t>Total Budgets</t>
  </si>
  <si>
    <t>Maximum Budget to Remain Non-Binding</t>
  </si>
  <si>
    <t>Times (x) Half Maximum Levy Growth Quotient</t>
  </si>
  <si>
    <t>Pay 2027 Estimated Maximum Budget to Remain Non-Binding - Libraries</t>
  </si>
  <si>
    <t>In the section below, enter the proposed 2027 Budget — by fund — in the highlighted column. If a new fund is needed, it can be added by clicking on "Click here to add a new fund."</t>
  </si>
  <si>
    <t>NULL</t>
  </si>
  <si>
    <t>2026</t>
  </si>
  <si>
    <r>
      <t>SELECT
uy.YR_NBR,
uy.CNTY_CD,
uy.UNIT_TYPE_CD,
uy.UNIT_CD,
u.UNIT_NAME,
uy.CROSS_CNTY_CD,
uy.CROSS_CNTY_INDC
FROM logodaba_dlgf.dbo.STB_UNIT u
INNER JOIN logodaba_dlgf.dbo.STB_UNIT_YR uy
ON u.CNTY_CD = uy.CNTY_CD
AND u.UNIT_TYPE_CD = uy.UNIT_TYPE_CD
AND u.UNIT_CD = uy.UNIT_CD
WHERE uy.YR_NBR = '</t>
    </r>
    <r>
      <rPr>
        <b/>
        <sz val="11"/>
        <color rgb="FFC00000"/>
        <rFont val="Calibri"/>
        <family val="2"/>
        <scheme val="minor"/>
      </rPr>
      <t>2026</t>
    </r>
    <r>
      <rPr>
        <sz val="11"/>
        <color theme="1"/>
        <rFont val="Calibri"/>
        <family val="2"/>
        <scheme val="minor"/>
      </rPr>
      <t>'
AND uy.UNIT_TYPE_CD = '5';</t>
    </r>
  </si>
  <si>
    <t>--SELECT
--    fy.YR_NBR,
--    fy.CNTY_CD,
--    fy.UNIT_TYPE_CD,
--    fy.UNIT_CD,
--    u.UNIT_NAME,              -- from STB_UNIT (or your actual unit table)
--    fy.FUND_CD,
--    f.FUND_SHORT_NAME,
--    fy.CERTD_APPROP_AMT,
--    uy.CROSS_CNTY_CD,
--    uy.CROSS_CNTY_INDC
--FROM logodaba_dlgf.dbo.STB_FUND_YR fy
--LEFT JOIN logodaba_dlgf.dbo.STB_FUNDS f
--    ON fy.FUND_CD = f.FUND_CD
--LEFT JOIN logodaba_dlgf.dbo.STB_UNIT_YR uy
--    ON fy.YR_NBR = uy.YR_NBR
--   AND fy.CNTY_CD = uy.CNTY_CD
--   AND fy.UNIT_TYPE_CD = uy.UNIT_TYPE_CD
--   AND fy.UNIT_CD = uy.UNIT_CD
--LEFT JOIN logodaba_dlgf.dbo.STB_UNIT u
--    ON fy.CNTY_CD = u.CNTY_CD
--   AND fy.UNIT_TYPE_CD = u.UNIT_TYPE_CD
--   AND fy.UNIT_CD = u.UNIT_CD
SELECT
fy.YR_NBR,
fy.CNTY_CD,
fy.UNIT_TYPE_CD,
fy.UNIT_CD,
u.UNIT_NAME,
fy.FUND_CD,
f.FUND_SHORT_NAME,
fy.CERTD_APPROP_AMT,
ISNULL(uy.CROSS_CNTY_CD, '') AS CROSS_CNTY_CD,
uy.CROSS_CNTY_INDC
FROM logodaba_dlgf.dbo.STB_FUND_YR fy
LEFT JOIN logodaba_dlgf.dbo.STB_FUNDS f
ON fy.FUND_CD = f.FUND_CD
LEFT JOIN logodaba_dlgf.dbo.STB_UNIT_YR uy
ON fy.YR_NBR = uy.YR_NBR
AND fy.CNTY_CD = uy.CNTY_CD
AND fy.UNIT_TYPE_CD = uy.UNIT_TYPE_CD
AND fy.UNIT_CD = uy.UNIT_CD
LEFT JOIN logodaba_dlgf.dbo.STB_UNIT u
ON fy.CNTY_CD = u.CNTY_CD
AND fy.UNIT_TYPE_CD = u.UNIT_TYPE_CD
AND fy.UNIT_CD = u.UNIT_CD
where fy.YR_NBR ='2026'
and fy.UNIT_TYPE_CD = '5'
order by CNTY_CD,  UNIT_TYPE_CD, UNIT_CD ;</t>
  </si>
  <si>
    <t>Library Name</t>
  </si>
  <si>
    <t>CY Budget (Total DLGF_15)</t>
  </si>
  <si>
    <t>Half of MLGQ (rounded 0.0001)</t>
  </si>
  <si>
    <t>Step 1: Budget × Half MLGQ (raw 4dp)</t>
  </si>
  <si>
    <t>Step 2: Amount rounded to cents (2dp)</t>
  </si>
  <si>
    <t>Step 3: Fractional cents (2dp)</t>
  </si>
  <si>
    <t>Step 4: Has cents? (1=yes, 0=no)</t>
  </si>
  <si>
    <t>Step 5: Round down to whole dollars</t>
  </si>
  <si>
    <t>Step 6: .00 → subtract $1 (applied value)</t>
  </si>
  <si>
    <t>CY Budget * Half MLGQ minus $1 (final)</t>
  </si>
  <si>
    <t>CAMDEN PUBLIC LIBRARY</t>
  </si>
  <si>
    <t>CHARLESTOWN-CLARK COUNTY CONTRACTUAL LIBRARY</t>
  </si>
  <si>
    <t>CLINTON COUNTY CONTRACTUAL PUBLIC LIBRARY</t>
  </si>
  <si>
    <t>WAKARUSA-OLIVE TOWNSHIP-HARRISON TOWNSHIP LIBRARY</t>
  </si>
  <si>
    <t>COVINGTON-VEEDERSBURG PUBLIC LIBRARY</t>
  </si>
  <si>
    <t>OAKLAND CITY-COLUMBIA TOWNSHIP PUBLIC LIBRARY</t>
  </si>
  <si>
    <t>Upland Public Library</t>
  </si>
  <si>
    <t>BLOOMFIELD-EASTERN GREENE COUNTY PUBLIC LIBRARY</t>
  </si>
  <si>
    <t>VERNON TOWNSHIP PUBLIC LIBRARY</t>
  </si>
  <si>
    <t>AVON-WASHINGTON TOWNSHIP PUBLIC LIBRARY</t>
  </si>
  <si>
    <t>Anderson City Anderson Stony Creek Union Twps Pub Lib</t>
  </si>
  <si>
    <t>INDIANAPOLIS-MARION COUNTY PUBLIC LIBRARY</t>
  </si>
  <si>
    <t>Parke County Public Library</t>
  </si>
  <si>
    <t>HENRY HENLEY PUBLIC LIBRARY</t>
  </si>
  <si>
    <t>CARNEGIE PUBLIC LIBRARY OF STEUBEN COUNT</t>
  </si>
  <si>
    <t>EVANSVILLE-VANDERBURGH COUNTY PUBLIC LIBRARY</t>
  </si>
  <si>
    <t>Newburgh Chandler Public Library</t>
  </si>
  <si>
    <t>Centerville-Center Township Public Library</t>
  </si>
  <si>
    <t>MORRISSON REEVES PUBLIC LIBRARY</t>
  </si>
  <si>
    <t>South Whitley Community Public Library</t>
  </si>
  <si>
    <t>/*=============================================================
Inputs and constants
==============================================================*/
DECLARE @MLGQ      DECIMAL(10,5) = 0.060;
DECLARE @HalfMLGQ  DECIMAL(10,5) = ROUND(@MLGQ / 2.0, 4);  -- nearest 0.0001
/*=============================================================
CY Budget (DLGF_15) totals at Year / County / UnitType / UnitCode
==============================================================*/
WITH BudgetTotals AS (
SELECT
    YR_NBR,
    CNTY_CD,
    UNIT_TYPE_CD,
    UNIT_CD,
    SUM(DLGF_15) AS Total_DLGF_15
FROM [DLGF_fieldBudget].[dbo].[STB_FUND_YR]
WHERE YR_NBR = '2026'
  AND UNIT_TYPE_CD = '5'
GROUP BY YR_NBR, CNTY_CD, UNIT_TYPE_CD, UNIT_CD
),
UnitFlags AS (
SELECT
    YR_NBR,
    CNTY_CD,
    UNIT_TYPE_CD,
    UNIT_CD,
    CROSS_CNTY_INDC,
    Major_unit
FROM [DLGF_fieldBudget].[dbo].[STB_UNIT_YR]
)
SELECT
    /* Keys */
    bt.YR_NBR,
    bt.CNTY_CD,
    bt.UNIT_TYPE_CD,
    bt.UNIT_CD,
    /* Source budget */
    CAST(bt.Total_DLGF_15 AS DECIMAL(19,2)) AS [CY Budget (Total DLGF_15)],
    /* MLGQ parameters for transparency */
    CAST(@MLGQ     AS DECIMAL(10,5)) AS [MLGQ],
    CAST(@HalfMLGQ AS DECIMAL(10,5)) AS [Half of MLGQ (rounded 0.0001)],
    /* Step 1: Budget × Half MLGQ (raw 4dp) */
    CAST(bt.Total_DLGF_15 * @HalfMLGQ AS DECIMAL(19,4)) AS [Step 1: Budget × Half MLGQ (raw 4dp)],
    /* Step 2: Rounded to cents (2dp) */
    CAST(ROUND(bt.Total_DLGF_15 * @HalfMLGQ, 2) AS DECIMAL(19,2)) AS [Step 2: Amount rounded to cents (2dp)],
    /* Step 3: Fractional cents (0.00–0.99) */
    CAST(
        ROUND(
            ROUND(bt.Total_DLGF_15 * @HalfMLGQ, 2)
            - FLOOR(ROUND(bt.Total_DLGF_15 * @HalfMLGQ, 2))
        , 2)
    AS DECIMAL(19,2)) AS [Step 3: Fractional cents (2dp)],
    /* Step 4: Has cents? */
    CASE
        WHEN (ROUND(bt.Total_DLGF_15 * @HalfMLGQ, 2)
              - FLOOR(ROUND(bt.Total_DLGF_15 * @HalfMLGQ, 2))) &gt; 0
        THEN 1 ELSE 0
    END AS [Step 4: Has cents? (1=yes, 0=no)],
    /* Step 5: Round down to whole dollars */
    CAST(FLOOR(ROUND(bt.Total_DLGF_15 * @HalfMLGQ, 2)) AS DECIMAL(19,2)) AS [Step 5: Round down to whole dollars],    
    /* Step 6: .00 → subtract $1 */
    CASE
        WHEN (ROUND(bt.Total_DLGF_15 * @HalfMLGQ, 2)
              - FLOOR(ROUND(bt.Total_DLGF_15 * @HalfMLGQ, 2))) = 0
        THEN CAST(ROUND(bt.Total_DLGF_15 * @HalfMLGQ, 2) - 1 AS DECIMAL(19,2))
        ELSE NULL
    END AS [Step 6: .00 → subtract $1 (applied value)],
    /* Final rule */
    CASE
        WHEN (ROUND(bt.Total_DLGF_15 * @HalfMLGQ, 2)
              - FLOOR(ROUND(bt.Total_DLGF_15 * @HalfMLGQ, 2))) &gt; 0
        THEN CAST(FLOOR(ROUND(bt.Total_DLGF_15 * @HalfMLGQ, 2)) AS DECIMAL(19,2))
        ELSE CAST(ROUND(bt.Total_DLGF_15 * @HalfMLGQ, 2) - 1 AS DECIMAL(19,2))
    END AS [CY Budget * Half MLGQ minus $1 (final)]
FROM BudgetTotals bt
JOIN UnitFlags uf
  ON uf.YR_NBR       = bt.YR_NBR
 AND uf.CNTY_CD      = bt.CNTY_CD
 AND uf.UNIT_TYPE_CD = bt.UNIT_TYPE_CD
 AND uf.UNIT_CD      = bt.UNIT_CD
WHERE
    (uf.CROSS_CNTY_INDC = 0)
    OR (uf.CROSS_CNTY_INDC = 1 AND uf.Major_unit = 1)
	order by CNTY_CD, UNIT_TYPE_CD, UNIT_CD;</t>
  </si>
  <si>
    <t>Full Math Calc</t>
  </si>
  <si>
    <r>
      <t xml:space="preserve">Pursuant to Ind. Code § 6‑1.1‑17‑20.3, library boards may adopt budgets and levies for libraries so long as the proposed budget increases by </t>
    </r>
    <r>
      <rPr>
        <b/>
        <sz val="12"/>
        <color theme="1"/>
        <rFont val="Times New Roman"/>
        <family val="1"/>
      </rPr>
      <t>less than the maximum allowable percentage</t>
    </r>
    <r>
      <rPr>
        <sz val="12"/>
        <color theme="1"/>
        <rFont val="Times New Roman"/>
        <family val="1"/>
      </rPr>
      <t xml:space="preserve"> permitted by law. As amended by HEA 1406, a public library becomes subject to binding review if its proposed budget for the upcoming year increases by </t>
    </r>
    <r>
      <rPr>
        <b/>
        <sz val="12"/>
        <color theme="1"/>
        <rFont val="Times New Roman"/>
        <family val="1"/>
      </rPr>
      <t>an amount equal to or greater</t>
    </r>
    <r>
      <rPr>
        <sz val="12"/>
        <color theme="1"/>
        <rFont val="Times New Roman"/>
        <family val="1"/>
      </rPr>
      <t xml:space="preserve"> than the percentage calculated as follows:
• The Maximum Levy Growth Quotient (MLGQ), rounded to the nearest thousandth (0.001);
• Minus one (1);
• Multiplied by five‑tenths (0.5)
The calculation below estimates the maximum allowable non-binding review budget, which </t>
    </r>
    <r>
      <rPr>
        <b/>
        <sz val="12"/>
        <color theme="1"/>
        <rFont val="Times New Roman"/>
        <family val="1"/>
      </rPr>
      <t>excludes non-DLGF certified funds such as Gift and Casino/Riverboat funds</t>
    </r>
    <r>
      <rPr>
        <sz val="12"/>
        <color theme="1"/>
        <rFont val="Times New Roman"/>
        <family val="1"/>
      </rPr>
      <t>.
Library boards intending to adopt their own budgets and levies must verify that the adopted budget remains below this calculated maximum. A budget adopted above the permitted threshold is invalid and will result in the continuation of the library’s prior‑year certified budget.
Proposed budgets that exceed the calculated maximum may still be valid, but only if the budget is adopted by the library’s appropriate fiscal body pursuant to Ind. Code § 6‑1.1‑17‑20.3.</t>
    </r>
  </si>
  <si>
    <r>
      <t xml:space="preserve">2026 Certified Budget Times (x) Maximum Levy Growth Quotient
</t>
    </r>
    <r>
      <rPr>
        <i/>
        <sz val="12"/>
        <color theme="1"/>
        <rFont val="Times New Roman"/>
        <family val="1"/>
      </rPr>
      <t>(Non-Binding Budgets to Remain Under)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</si>
</sst>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0"/>
      <color indexed="8"/>
      <name val="Arial"/>
      <family val="2"/>
    </font>
    <font>
      <b/>
      <u/>
      <sz val="11"/>
      <color theme="1"/>
      <name val="Calibri"/>
      <family val="2"/>
      <scheme val="minor"/>
    </font>
    <font>
      <sz val="11"/>
      <color theme="1"/>
      <name val="Times New Roman"/>
      <family val="1"/>
    </font>
    <font>
      <b/>
      <sz val="11"/>
      <color theme="1"/>
      <name val="Times New Roman"/>
      <family val="1"/>
    </font>
    <font>
      <b/>
      <u/>
      <sz val="14"/>
      <color theme="1"/>
      <name val="Times New Roman"/>
      <family val="1"/>
    </font>
    <font>
      <b/>
      <u/>
      <sz val="11"/>
      <color indexed="8"/>
      <name val="Calibri"/>
      <family val="2"/>
    </font>
    <font>
      <sz val="8"/>
      <name val="Calibri"/>
      <family val="2"/>
      <scheme val="minor"/>
    </font>
    <font>
      <sz val="12"/>
      <color theme="1"/>
      <name val="Times New Roman"/>
      <family val="1"/>
    </font>
    <font>
      <b/>
      <u/>
      <sz val="12"/>
      <color theme="1"/>
      <name val="Times New Roman"/>
      <family val="1"/>
    </font>
    <font>
      <b/>
      <sz val="12"/>
      <color theme="1"/>
      <name val="Times New Roman"/>
      <family val="1"/>
    </font>
    <font>
      <i/>
      <sz val="12"/>
      <color theme="1"/>
      <name val="Times New Roman"/>
      <family val="1"/>
    </font>
    <font>
      <i/>
      <sz val="12"/>
      <color rgb="FF0070C0"/>
      <name val="Times New Roman"/>
      <family val="1"/>
    </font>
    <font>
      <sz val="12"/>
      <color rgb="FF0070C0"/>
      <name val="Times New Roman"/>
      <family val="1"/>
    </font>
    <font>
      <b/>
      <sz val="12"/>
      <color rgb="FF00B050"/>
      <name val="Times New Roman"/>
      <family val="1"/>
    </font>
    <font>
      <b/>
      <sz val="14"/>
      <color theme="1"/>
      <name val="Times New Roman"/>
      <family val="1"/>
    </font>
    <font>
      <sz val="12"/>
      <name val="Times New Roman"/>
      <family val="1"/>
    </font>
    <font>
      <sz val="10"/>
      <color indexed="8"/>
      <name val="Arial"/>
      <family val="2"/>
    </font>
    <font>
      <sz val="11"/>
      <color indexed="8"/>
      <name val="Calibri"/>
      <family val="2"/>
    </font>
    <font>
      <b/>
      <sz val="11"/>
      <color rgb="FFC00000"/>
      <name val="Calibri"/>
      <family val="2"/>
      <scheme val="minor"/>
    </font>
  </fonts>
  <fills count="12">
    <fill>
      <patternFill patternType="none"/>
    </fill>
    <fill>
      <patternFill patternType="gray125"/>
    </fill>
    <fill>
      <patternFill patternType="solid">
        <fgColor indexed="22"/>
        <bgColor indexed="0"/>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C8ECCC"/>
        <bgColor indexed="64"/>
      </patternFill>
    </fill>
    <fill>
      <patternFill patternType="solid">
        <fgColor rgb="FF00FFFF"/>
        <bgColor indexed="64"/>
      </patternFill>
    </fill>
    <fill>
      <patternFill patternType="solid">
        <fgColor theme="1"/>
        <bgColor indexed="64"/>
      </patternFill>
    </fill>
    <fill>
      <patternFill patternType="solid">
        <fgColor theme="0" tint="-0.249977111117893"/>
        <bgColor indexed="64"/>
      </patternFill>
    </fill>
    <fill>
      <patternFill patternType="solid">
        <fgColor rgb="FFFF3399"/>
        <bgColor indexed="64"/>
      </patternFill>
    </fill>
    <fill>
      <patternFill patternType="solid">
        <fgColor rgb="FFFF66CC"/>
        <bgColor indexed="64"/>
      </patternFill>
    </fill>
  </fills>
  <borders count="32">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theme="1" tint="0.249977111117893"/>
      </left>
      <right/>
      <top style="thin">
        <color theme="1" tint="0.249977111117893"/>
      </top>
      <bottom style="thin">
        <color theme="1" tint="0.249977111117893"/>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right style="medium">
        <color indexed="64"/>
      </right>
      <top style="thin">
        <color auto="1"/>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44" fontId="1" fillId="0" borderId="0" applyFont="0" applyFill="0" applyBorder="0" applyAlignment="0" applyProtection="0"/>
    <xf numFmtId="0" fontId="4" fillId="0" borderId="0"/>
    <xf numFmtId="43" fontId="1" fillId="0" borderId="0" applyFont="0" applyFill="0" applyBorder="0" applyAlignment="0" applyProtection="0"/>
    <xf numFmtId="0" fontId="20" fillId="0" borderId="0"/>
  </cellStyleXfs>
  <cellXfs count="105">
    <xf numFmtId="0" fontId="0" fillId="0" borderId="0" xfId="0"/>
    <xf numFmtId="0" fontId="6" fillId="0" borderId="0" xfId="0" applyFont="1"/>
    <xf numFmtId="0" fontId="0" fillId="0" borderId="5" xfId="0" applyBorder="1"/>
    <xf numFmtId="0" fontId="0" fillId="7" borderId="5" xfId="0" applyFill="1" applyBorder="1"/>
    <xf numFmtId="0" fontId="0" fillId="0" borderId="5" xfId="0" applyBorder="1" applyAlignment="1">
      <alignment horizontal="center" vertical="center" wrapText="1"/>
    </xf>
    <xf numFmtId="0" fontId="5" fillId="0" borderId="5" xfId="0" applyFont="1" applyBorder="1"/>
    <xf numFmtId="0" fontId="5" fillId="9" borderId="5" xfId="0" applyFont="1" applyFill="1" applyBorder="1"/>
    <xf numFmtId="0" fontId="0" fillId="0" borderId="5" xfId="0" applyBorder="1" applyAlignment="1">
      <alignment horizontal="right"/>
    </xf>
    <xf numFmtId="0" fontId="0" fillId="0" borderId="5" xfId="0" quotePrefix="1" applyBorder="1" applyAlignment="1">
      <alignment horizontal="right"/>
    </xf>
    <xf numFmtId="0" fontId="0" fillId="4" borderId="5" xfId="0" quotePrefix="1" applyFill="1" applyBorder="1"/>
    <xf numFmtId="165" fontId="0" fillId="4" borderId="5" xfId="3" quotePrefix="1" applyNumberFormat="1" applyFont="1" applyFill="1" applyBorder="1"/>
    <xf numFmtId="0" fontId="9" fillId="2" borderId="5" xfId="2" applyFont="1" applyFill="1" applyBorder="1" applyAlignment="1">
      <alignment horizontal="center"/>
    </xf>
    <xf numFmtId="0" fontId="0" fillId="8" borderId="0" xfId="0" applyFill="1"/>
    <xf numFmtId="0" fontId="0" fillId="8" borderId="28" xfId="0" applyFill="1" applyBorder="1"/>
    <xf numFmtId="0" fontId="0" fillId="4" borderId="0" xfId="0" applyFill="1"/>
    <xf numFmtId="0" fontId="6" fillId="0" borderId="0" xfId="0" applyFont="1" applyAlignment="1">
      <alignment wrapText="1"/>
    </xf>
    <xf numFmtId="0" fontId="6" fillId="0" borderId="5" xfId="0" applyFont="1" applyBorder="1"/>
    <xf numFmtId="0" fontId="7" fillId="9" borderId="5" xfId="0" applyFont="1" applyFill="1" applyBorder="1" applyAlignment="1">
      <alignment horizontal="center"/>
    </xf>
    <xf numFmtId="0" fontId="5" fillId="9" borderId="5" xfId="0" applyFont="1" applyFill="1" applyBorder="1" applyAlignment="1">
      <alignment horizontal="center" vertical="center" wrapText="1"/>
    </xf>
    <xf numFmtId="0" fontId="5" fillId="9" borderId="5" xfId="0" applyFont="1" applyFill="1" applyBorder="1" applyAlignment="1">
      <alignment horizontal="center" vertical="center"/>
    </xf>
    <xf numFmtId="0" fontId="3" fillId="0" borderId="5" xfId="2" applyFont="1" applyBorder="1"/>
    <xf numFmtId="0" fontId="9" fillId="9" borderId="5" xfId="2" applyFont="1" applyFill="1" applyBorder="1" applyAlignment="1">
      <alignment horizontal="center" vertical="center" wrapText="1"/>
    </xf>
    <xf numFmtId="0" fontId="9" fillId="9" borderId="5" xfId="2" applyFont="1" applyFill="1" applyBorder="1" applyAlignment="1">
      <alignment horizontal="center" vertical="center"/>
    </xf>
    <xf numFmtId="165" fontId="0" fillId="0" borderId="0" xfId="3" applyNumberFormat="1" applyFont="1"/>
    <xf numFmtId="2" fontId="0" fillId="0" borderId="0" xfId="0" applyNumberFormat="1"/>
    <xf numFmtId="0" fontId="0" fillId="10" borderId="0" xfId="0" applyFill="1"/>
    <xf numFmtId="0" fontId="0" fillId="0" borderId="0" xfId="0" quotePrefix="1"/>
    <xf numFmtId="165" fontId="0" fillId="0" borderId="0" xfId="0" applyNumberFormat="1"/>
    <xf numFmtId="0" fontId="11" fillId="3" borderId="0" xfId="0" applyFont="1" applyFill="1"/>
    <xf numFmtId="0" fontId="11" fillId="3" borderId="0" xfId="0" applyFont="1" applyFill="1" applyAlignment="1">
      <alignment wrapText="1"/>
    </xf>
    <xf numFmtId="0" fontId="11" fillId="0" borderId="0" xfId="0" applyFont="1"/>
    <xf numFmtId="0" fontId="13" fillId="3" borderId="0" xfId="0" applyFont="1" applyFill="1"/>
    <xf numFmtId="0" fontId="14" fillId="3" borderId="0" xfId="0" applyFont="1" applyFill="1"/>
    <xf numFmtId="0" fontId="12" fillId="3" borderId="0" xfId="0" applyFont="1" applyFill="1"/>
    <xf numFmtId="0" fontId="15" fillId="3" borderId="0" xfId="0" applyFont="1" applyFill="1"/>
    <xf numFmtId="0" fontId="13" fillId="3" borderId="3" xfId="0" applyFont="1" applyFill="1" applyBorder="1" applyAlignment="1">
      <alignment horizontal="left"/>
    </xf>
    <xf numFmtId="0" fontId="13" fillId="3" borderId="7" xfId="0" applyFont="1" applyFill="1" applyBorder="1" applyAlignment="1">
      <alignment horizontal="left"/>
    </xf>
    <xf numFmtId="164" fontId="11" fillId="3" borderId="9" xfId="0" applyNumberFormat="1" applyFont="1" applyFill="1" applyBorder="1"/>
    <xf numFmtId="0" fontId="11" fillId="3" borderId="10" xfId="0" applyFont="1" applyFill="1" applyBorder="1"/>
    <xf numFmtId="44" fontId="11" fillId="3" borderId="11" xfId="0" applyNumberFormat="1" applyFont="1" applyFill="1" applyBorder="1"/>
    <xf numFmtId="2" fontId="11" fillId="3" borderId="10" xfId="0" applyNumberFormat="1" applyFont="1" applyFill="1" applyBorder="1"/>
    <xf numFmtId="164" fontId="13" fillId="6" borderId="12" xfId="0" applyNumberFormat="1" applyFont="1" applyFill="1" applyBorder="1"/>
    <xf numFmtId="0" fontId="11" fillId="3" borderId="0" xfId="0" applyFont="1" applyFill="1" applyAlignment="1">
      <alignment horizontal="left" vertical="top"/>
    </xf>
    <xf numFmtId="0" fontId="13" fillId="5" borderId="24" xfId="0" applyFont="1" applyFill="1" applyBorder="1" applyAlignment="1">
      <alignment horizontal="center"/>
    </xf>
    <xf numFmtId="0" fontId="13" fillId="5" borderId="12" xfId="0" applyFont="1" applyFill="1" applyBorder="1" applyAlignment="1">
      <alignment horizontal="center" vertical="top" wrapText="1"/>
    </xf>
    <xf numFmtId="164" fontId="11" fillId="3" borderId="4" xfId="1" applyNumberFormat="1" applyFont="1" applyFill="1" applyBorder="1" applyProtection="1"/>
    <xf numFmtId="0" fontId="17" fillId="0" borderId="8" xfId="0" quotePrefix="1" applyFont="1" applyBorder="1"/>
    <xf numFmtId="164" fontId="13" fillId="3" borderId="14" xfId="0" applyNumberFormat="1" applyFont="1" applyFill="1" applyBorder="1"/>
    <xf numFmtId="164" fontId="13" fillId="3" borderId="15" xfId="0" applyNumberFormat="1" applyFont="1" applyFill="1" applyBorder="1"/>
    <xf numFmtId="0" fontId="11" fillId="3" borderId="0" xfId="0" applyFont="1" applyFill="1" applyAlignment="1">
      <alignment vertical="top" wrapText="1"/>
    </xf>
    <xf numFmtId="164" fontId="11" fillId="3" borderId="0" xfId="0" applyNumberFormat="1" applyFont="1" applyFill="1"/>
    <xf numFmtId="164" fontId="19" fillId="3" borderId="0" xfId="0" applyNumberFormat="1" applyFont="1" applyFill="1"/>
    <xf numFmtId="164" fontId="11" fillId="7" borderId="18" xfId="1" applyNumberFormat="1" applyFont="1" applyFill="1" applyBorder="1" applyProtection="1">
      <protection locked="0"/>
    </xf>
    <xf numFmtId="164" fontId="11" fillId="7" borderId="19" xfId="1" applyNumberFormat="1" applyFont="1" applyFill="1" applyBorder="1" applyProtection="1">
      <protection locked="0"/>
    </xf>
    <xf numFmtId="0" fontId="17" fillId="7" borderId="21" xfId="0" quotePrefix="1" applyFont="1" applyFill="1" applyBorder="1" applyProtection="1">
      <protection locked="0"/>
    </xf>
    <xf numFmtId="0" fontId="13" fillId="3" borderId="0" xfId="0" applyFont="1" applyFill="1" applyAlignment="1">
      <alignment horizontal="left"/>
    </xf>
    <xf numFmtId="0" fontId="11" fillId="3" borderId="0" xfId="0" applyFont="1" applyFill="1" applyAlignment="1">
      <alignment horizontal="left" vertical="top" wrapText="1"/>
    </xf>
    <xf numFmtId="49" fontId="3" fillId="2" borderId="1" xfId="2" applyNumberFormat="1" applyFont="1" applyFill="1" applyBorder="1" applyAlignment="1">
      <alignment horizontal="center"/>
    </xf>
    <xf numFmtId="49" fontId="3" fillId="0" borderId="2" xfId="2" applyNumberFormat="1" applyFont="1" applyBorder="1" applyAlignment="1">
      <alignment wrapText="1"/>
    </xf>
    <xf numFmtId="49" fontId="0" fillId="0" borderId="0" xfId="0" applyNumberFormat="1"/>
    <xf numFmtId="0" fontId="21" fillId="0" borderId="1" xfId="4" applyFont="1" applyBorder="1" applyAlignment="1">
      <alignment horizontal="center"/>
    </xf>
    <xf numFmtId="0" fontId="21" fillId="0" borderId="2" xfId="4" applyFont="1" applyBorder="1" applyAlignment="1">
      <alignment wrapText="1"/>
    </xf>
    <xf numFmtId="0" fontId="21" fillId="0" borderId="2" xfId="4" applyFont="1" applyBorder="1" applyAlignment="1">
      <alignment horizontal="right" wrapText="1"/>
    </xf>
    <xf numFmtId="0" fontId="0" fillId="11" borderId="5" xfId="0" applyFill="1" applyBorder="1" applyAlignment="1">
      <alignment wrapText="1"/>
    </xf>
    <xf numFmtId="0" fontId="0" fillId="11" borderId="5" xfId="0" quotePrefix="1" applyFill="1" applyBorder="1" applyAlignment="1">
      <alignment wrapText="1"/>
    </xf>
    <xf numFmtId="49" fontId="21" fillId="0" borderId="1" xfId="4" applyNumberFormat="1" applyFont="1" applyBorder="1" applyAlignment="1">
      <alignment horizontal="center"/>
    </xf>
    <xf numFmtId="49" fontId="21" fillId="0" borderId="2" xfId="4" applyNumberFormat="1" applyFont="1" applyBorder="1" applyAlignment="1">
      <alignment wrapText="1"/>
    </xf>
    <xf numFmtId="0" fontId="2" fillId="4" borderId="0" xfId="0" applyFont="1" applyFill="1"/>
    <xf numFmtId="49" fontId="0" fillId="10" borderId="0" xfId="0" applyNumberFormat="1" applyFill="1" applyAlignment="1">
      <alignment wrapText="1"/>
    </xf>
    <xf numFmtId="0" fontId="0" fillId="0" borderId="0" xfId="0" applyAlignment="1">
      <alignment wrapText="1"/>
    </xf>
    <xf numFmtId="0" fontId="0" fillId="0" borderId="0" xfId="0" applyAlignment="1">
      <alignment horizontal="center" vertical="center" wrapText="1"/>
    </xf>
    <xf numFmtId="0" fontId="2" fillId="4" borderId="0" xfId="0" applyFont="1" applyFill="1" applyAlignment="1">
      <alignment wrapText="1"/>
    </xf>
    <xf numFmtId="164" fontId="11" fillId="3" borderId="9" xfId="0" applyNumberFormat="1" applyFont="1" applyFill="1" applyBorder="1" applyAlignment="1">
      <alignment horizontal="left" vertical="center"/>
    </xf>
    <xf numFmtId="0" fontId="11" fillId="3" borderId="10" xfId="0" applyFont="1" applyFill="1" applyBorder="1" applyAlignment="1">
      <alignment horizontal="left" vertical="center"/>
    </xf>
    <xf numFmtId="2" fontId="11" fillId="3" borderId="10" xfId="0" applyNumberFormat="1" applyFont="1" applyFill="1" applyBorder="1" applyAlignment="1">
      <alignment horizontal="left" vertical="center"/>
    </xf>
    <xf numFmtId="164" fontId="13" fillId="6" borderId="12" xfId="0" applyNumberFormat="1" applyFont="1" applyFill="1" applyBorder="1" applyAlignment="1">
      <alignment horizontal="left" vertical="center"/>
    </xf>
    <xf numFmtId="0" fontId="13" fillId="3" borderId="0" xfId="0" applyFont="1" applyFill="1" applyAlignment="1">
      <alignment horizontal="left"/>
    </xf>
    <xf numFmtId="44" fontId="11" fillId="3" borderId="30" xfId="0" applyNumberFormat="1" applyFont="1" applyFill="1" applyBorder="1" applyAlignment="1">
      <alignment horizontal="left" vertical="center" wrapText="1"/>
    </xf>
    <xf numFmtId="44" fontId="11" fillId="3" borderId="31" xfId="0" applyNumberFormat="1" applyFont="1" applyFill="1" applyBorder="1" applyAlignment="1">
      <alignment horizontal="left" vertical="center" wrapText="1"/>
    </xf>
    <xf numFmtId="0" fontId="8" fillId="3" borderId="0" xfId="0" applyFont="1" applyFill="1" applyAlignment="1">
      <alignment horizontal="center"/>
    </xf>
    <xf numFmtId="0" fontId="11" fillId="3" borderId="0" xfId="0" applyFont="1" applyFill="1" applyAlignment="1">
      <alignment horizontal="left" wrapText="1"/>
    </xf>
    <xf numFmtId="0" fontId="13" fillId="5" borderId="16" xfId="0" applyFont="1" applyFill="1" applyBorder="1" applyAlignment="1">
      <alignment horizontal="center" vertical="center"/>
    </xf>
    <xf numFmtId="0" fontId="13" fillId="5" borderId="22" xfId="0" applyFont="1" applyFill="1" applyBorder="1" applyAlignment="1">
      <alignment horizontal="center" vertical="center"/>
    </xf>
    <xf numFmtId="0" fontId="13" fillId="5" borderId="20" xfId="0" applyFont="1" applyFill="1" applyBorder="1" applyAlignment="1">
      <alignment horizontal="center" vertical="center"/>
    </xf>
    <xf numFmtId="0" fontId="13" fillId="5" borderId="23" xfId="0" applyFont="1" applyFill="1" applyBorder="1" applyAlignment="1">
      <alignment horizontal="center" vertical="center"/>
    </xf>
    <xf numFmtId="0" fontId="11" fillId="3" borderId="17" xfId="0" applyFont="1" applyFill="1" applyBorder="1" applyAlignment="1" applyProtection="1">
      <alignment horizontal="left"/>
      <protection locked="0"/>
    </xf>
    <xf numFmtId="0" fontId="11" fillId="3" borderId="6" xfId="0" applyFont="1" applyFill="1" applyBorder="1" applyAlignment="1" applyProtection="1">
      <alignment horizontal="left"/>
      <protection locked="0"/>
    </xf>
    <xf numFmtId="0" fontId="13" fillId="3" borderId="13" xfId="0" applyFont="1" applyFill="1" applyBorder="1" applyAlignment="1">
      <alignment horizontal="left"/>
    </xf>
    <xf numFmtId="0" fontId="13" fillId="3" borderId="14" xfId="0" applyFont="1" applyFill="1" applyBorder="1" applyAlignment="1">
      <alignment horizontal="left"/>
    </xf>
    <xf numFmtId="0" fontId="11" fillId="3" borderId="0" xfId="0" applyFont="1" applyFill="1" applyAlignment="1">
      <alignment horizontal="left" vertical="top" wrapText="1"/>
    </xf>
    <xf numFmtId="0" fontId="11" fillId="3" borderId="0" xfId="0" applyFont="1" applyFill="1" applyAlignment="1">
      <alignment horizontal="left"/>
    </xf>
    <xf numFmtId="0" fontId="18" fillId="3" borderId="0" xfId="0" applyFont="1" applyFill="1" applyAlignment="1">
      <alignment horizontal="center"/>
    </xf>
    <xf numFmtId="0" fontId="11" fillId="7" borderId="5" xfId="0" applyFont="1" applyFill="1" applyBorder="1" applyAlignment="1" applyProtection="1">
      <alignment horizontal="left"/>
      <protection locked="0"/>
    </xf>
    <xf numFmtId="0" fontId="15" fillId="3" borderId="0" xfId="0" applyFont="1" applyFill="1" applyAlignment="1">
      <alignment horizontal="right" vertical="top" wrapText="1" indent="1"/>
    </xf>
    <xf numFmtId="0" fontId="13" fillId="3" borderId="0" xfId="0" applyFont="1" applyFill="1" applyAlignment="1">
      <alignment horizontal="left" vertical="top"/>
    </xf>
    <xf numFmtId="0" fontId="0" fillId="8" borderId="25" xfId="0" applyFill="1" applyBorder="1" applyAlignment="1">
      <alignment horizontal="center"/>
    </xf>
    <xf numFmtId="0" fontId="0" fillId="8" borderId="26" xfId="0" applyFill="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0" fillId="8" borderId="27" xfId="0" applyFill="1" applyBorder="1" applyAlignment="1">
      <alignment horizontal="center"/>
    </xf>
    <xf numFmtId="0" fontId="0" fillId="8" borderId="29" xfId="0" applyFill="1" applyBorder="1" applyAlignment="1">
      <alignment horizontal="center"/>
    </xf>
    <xf numFmtId="0" fontId="0" fillId="8" borderId="0" xfId="0" applyFill="1" applyAlignment="1">
      <alignment horizontal="center"/>
    </xf>
    <xf numFmtId="0" fontId="0" fillId="8" borderId="28" xfId="0" applyFill="1" applyBorder="1" applyAlignment="1">
      <alignment horizontal="center"/>
    </xf>
    <xf numFmtId="0" fontId="5" fillId="9" borderId="0" xfId="0" applyFont="1" applyFill="1" applyAlignment="1">
      <alignment horizontal="center" vertical="center"/>
    </xf>
    <xf numFmtId="0" fontId="5" fillId="9" borderId="27" xfId="0" applyFont="1" applyFill="1" applyBorder="1" applyAlignment="1">
      <alignment horizontal="center" vertical="center"/>
    </xf>
  </cellXfs>
  <cellStyles count="5">
    <cellStyle name="Comma" xfId="3" builtinId="3"/>
    <cellStyle name="Currency" xfId="1" builtinId="4"/>
    <cellStyle name="Normal" xfId="0" builtinId="0"/>
    <cellStyle name="Normal_Fund List" xfId="4" xr:uid="{F819B7BD-4E23-4724-9F0C-27E1CF68D117}"/>
    <cellStyle name="Normal_Sheet1" xfId="2" xr:uid="{708BD53F-F66F-4E8F-9900-D2AE2CE5ED18}"/>
  </cellStyles>
  <dxfs count="10">
    <dxf>
      <font>
        <color rgb="FF9C0006"/>
      </font>
      <fill>
        <patternFill>
          <bgColor rgb="FFFFC7CE"/>
        </patternFill>
      </fill>
    </dxf>
    <dxf>
      <fill>
        <patternFill>
          <bgColor theme="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font>
      <fill>
        <patternFill>
          <bgColor theme="0"/>
        </patternFill>
      </fill>
      <border>
        <left/>
        <right/>
        <top/>
        <bottom/>
        <vertical/>
        <horizontal/>
      </border>
    </dxf>
    <dxf>
      <fill>
        <patternFill>
          <bgColor theme="0"/>
        </patternFill>
      </fill>
    </dxf>
    <dxf>
      <fill>
        <patternFill>
          <bgColor rgb="FFFFFF00"/>
        </patternFill>
      </fill>
    </dxf>
    <dxf>
      <fill>
        <patternFill>
          <bgColor rgb="FFFF0000"/>
        </patternFill>
      </fill>
    </dxf>
  </dxfs>
  <tableStyles count="0" defaultTableStyle="TableStyleMedium2" defaultPivotStyle="PivotStyleLight16"/>
  <colors>
    <mruColors>
      <color rgb="FFFF3399"/>
      <color rgb="FFFF66CC"/>
      <color rgb="FF00FFFF"/>
      <color rgb="FFC8ECCC"/>
      <color rgb="FF97FFCB"/>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gov.sharepoint.com/personal/mbucy_dlgf_in_gov/Documents/Documents/_ABD/July%20Estimates%202.0%20(Excel)/RB%20Misc%20Rev/July%20Misc%20Revenue%20Est%20-%20(2023-04-2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gov.sharepoint.com/personal/jrobertson_dlgf_in_gov/Documents/2019%20Budget/2018%20p2019%20Budget%20Workshops/2019%20Budget%20Workshop%20Program/Budget%20Workshop%20Program%20-%20(Formatted%20Template)%202018-07-2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gov.sharepoint.com/personal/mbucy_dlgf_in_gov/Documents/Documents/_ABD/July%20Estimates%202.0%20(Excel)/Line%202%20-%20Feedback/July%20Estimate%20-%20Line%202%20-%20Dec%20Property%20Tax%20(2023.06.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p 1) Data Entry"/>
      <sheetName val="Fund Lists"/>
      <sheetName val="Step 2) Misc Revenue Estimates"/>
      <sheetName val="Sheet1"/>
      <sheetName val="Step 3) How to Enter in Gateway"/>
      <sheetName val="Instructions"/>
      <sheetName val="Detailed Spread Calculations"/>
      <sheetName val="FIT Calculations"/>
      <sheetName val="CVET Calculations"/>
      <sheetName val="Excise (1 method only)"/>
      <sheetName val="Sheet2"/>
      <sheetName val="Other Revenue"/>
      <sheetName val="Source Misc"/>
      <sheetName val="Source - '23 AOS Revenues"/>
      <sheetName val="Misc Rev July"/>
      <sheetName val="Source Misc Data"/>
      <sheetName val="Misc Revenue Sheet"/>
      <sheetName val="Civil Fire Guide"/>
      <sheetName val="Source Max Lib Budget"/>
      <sheetName val="Source - Step 3 CNAV W.I.P."/>
      <sheetName val="Source - BY Textbooks"/>
      <sheetName val="AA Summary"/>
      <sheetName val="Misc Information to Add (2)"/>
      <sheetName val="Misc Information to Add"/>
      <sheetName val="Source Material Needed"/>
      <sheetName val="Source - Appeals"/>
      <sheetName val="Source - Cumulative Fund Re-Est"/>
      <sheetName val="Source-Volunteer FF and Family"/>
      <sheetName val="Source-SBOA Reports"/>
      <sheetName val="Source-DECAF CNAV"/>
      <sheetName val="Source-Form 4B AVs"/>
      <sheetName val="Source-Max Levy Estimates"/>
      <sheetName val="Source-Annex by Tax District"/>
      <sheetName val="Source-TD Links by Fund or MOD"/>
      <sheetName val="Source-16L"/>
      <sheetName val="Source-Continuations"/>
      <sheetName val="Source-No Financials Provided"/>
      <sheetName val="Source-CIP"/>
      <sheetName val="Source-Waiver"/>
      <sheetName val="Source-FA Contact Info"/>
      <sheetName val="Source-Unit Contact Info"/>
      <sheetName val="GW Uploads (June 30th)"/>
      <sheetName val="Uploaded Docs - Source"/>
      <sheetName val="GW Uploads - Support 1"/>
      <sheetName val="GW Uploads - SQL"/>
      <sheetName val="Source AA GW"/>
      <sheetName val="Notes"/>
      <sheetName val="AA GW - Support 1"/>
      <sheetName val="Support 1"/>
      <sheetName val="Funds List Short"/>
      <sheetName val="CC Guide"/>
      <sheetName val="Levy Excess"/>
      <sheetName val="Drop Down Menu+update unit list"/>
      <sheetName val="Support AA last 6 of 2021"/>
      <sheetName val="Support -AA 1st 6 of 2021"/>
      <sheetName val="Source - CY Textbooks"/>
      <sheetName val="BY LIT CS"/>
      <sheetName val="CY Col B Excise"/>
      <sheetName val="&quot;Line 2&quot;"/>
      <sheetName val="CY LIT CS"/>
      <sheetName val="F22 June (10.18.2022)"/>
      <sheetName val="CY LIT Freeze"/>
      <sheetName val="BY LIT Freeze"/>
      <sheetName val="Appeals  - &quot;Apollo Source Tab&quot;"/>
      <sheetName val="Cum Fund - Apollo Source Tab"/>
      <sheetName val="Source-New Debt of Appeals"/>
      <sheetName val="Source-Current Year Fund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F Info"/>
      <sheetName val="User Data"/>
      <sheetName val="CYFW1"/>
      <sheetName val="CYFW2"/>
      <sheetName val="CYFW3"/>
      <sheetName val="Excise - Data Entry"/>
      <sheetName val="LIT-Data Entry"/>
      <sheetName val="Excise %"/>
      <sheetName val="Property Tax Cap Impact"/>
      <sheetName val="Form 2"/>
      <sheetName val="Form 4B"/>
      <sheetName val="Form 3"/>
      <sheetName val="Unit Page"/>
      <sheetName val="Field Rep Page"/>
      <sheetName val="Debt Worksheet"/>
      <sheetName val="Debt Worksheet (2)"/>
      <sheetName val="Create Files"/>
      <sheetName val="Unit_List"/>
      <sheetName val="User Guide"/>
      <sheetName val="Fund Code Guide"/>
      <sheetName val="Unit_Type"/>
      <sheetName val="Fund_Feed"/>
      <sheetName val="Header Record"/>
      <sheetName val="FUNDS Upload"/>
      <sheetName val="FUNDS Content"/>
      <sheetName val="Upload Form Names"/>
      <sheetName val="CYFW Upload"/>
      <sheetName val="CYFW Content"/>
      <sheetName val="Form 2 Upload"/>
      <sheetName val="Form 2 Content"/>
      <sheetName val="Form 3F Upload"/>
      <sheetName val="Form 3F Content"/>
      <sheetName val="Form 3U Upload"/>
      <sheetName val="Form 3U Content"/>
      <sheetName val="Form 4B Upload"/>
      <sheetName val="Form 4B Content"/>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sheetName val="Support I"/>
      <sheetName val="Support II"/>
      <sheetName val="Support III"/>
      <sheetName val="Approved Schools"/>
      <sheetName val="Glossary of Terms"/>
      <sheetName val="List"/>
      <sheetName val="July-Dec Property Tax Estimates"/>
      <sheetName val="How to Enter Amounts in Gateway"/>
      <sheetName val="Gateway Instructions"/>
      <sheetName val="Source F22 + Cert Levy + Abstra"/>
      <sheetName val="RB Source #1"/>
      <sheetName val="Transfer - Spring"/>
      <sheetName val="Budget Worksheet"/>
      <sheetName val="Transfer - F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66B79-7202-4CD3-81F1-443ADD1BDD88}">
  <sheetPr>
    <tabColor rgb="FF7030A0"/>
  </sheetPr>
  <dimension ref="A1:G9"/>
  <sheetViews>
    <sheetView workbookViewId="0">
      <selection activeCell="B6" sqref="B6"/>
    </sheetView>
  </sheetViews>
  <sheetFormatPr defaultRowHeight="14.4" x14ac:dyDescent="0.3"/>
  <cols>
    <col min="2" max="3" width="138" customWidth="1"/>
    <col min="4" max="4" width="2.77734375" customWidth="1"/>
  </cols>
  <sheetData>
    <row r="1" spans="1:7" x14ac:dyDescent="0.3">
      <c r="A1" s="2" t="s">
        <v>0</v>
      </c>
      <c r="B1" s="3">
        <v>2027</v>
      </c>
      <c r="E1" s="14"/>
      <c r="F1" s="14"/>
      <c r="G1" s="14"/>
    </row>
    <row r="2" spans="1:7" x14ac:dyDescent="0.3">
      <c r="A2" s="2" t="s">
        <v>1</v>
      </c>
      <c r="B2" s="3">
        <v>1.06</v>
      </c>
      <c r="E2" s="14"/>
      <c r="F2" s="14"/>
      <c r="G2" s="14"/>
    </row>
    <row r="3" spans="1:7" x14ac:dyDescent="0.3">
      <c r="A3" s="95"/>
      <c r="B3" s="96"/>
      <c r="E3" s="14"/>
      <c r="F3" s="14"/>
      <c r="G3" s="14"/>
    </row>
    <row r="4" spans="1:7" x14ac:dyDescent="0.3">
      <c r="A4" s="97" t="s">
        <v>2</v>
      </c>
      <c r="B4" s="98"/>
      <c r="E4" s="14"/>
      <c r="F4" s="14"/>
      <c r="G4" s="14"/>
    </row>
    <row r="5" spans="1:7" ht="112.8" customHeight="1" x14ac:dyDescent="0.3">
      <c r="A5" s="4" t="s">
        <v>3</v>
      </c>
      <c r="B5" s="63" t="s">
        <v>739</v>
      </c>
      <c r="E5" s="14"/>
      <c r="F5" s="14"/>
      <c r="G5" s="14"/>
    </row>
    <row r="6" spans="1:7" ht="91.2" customHeight="1" x14ac:dyDescent="0.3">
      <c r="A6" s="4" t="s">
        <v>4</v>
      </c>
      <c r="B6" s="64" t="s">
        <v>740</v>
      </c>
      <c r="E6" s="14"/>
      <c r="F6" s="14"/>
      <c r="G6" s="14"/>
    </row>
    <row r="7" spans="1:7" ht="126.6" customHeight="1" x14ac:dyDescent="0.3">
      <c r="A7" s="70" t="s">
        <v>772</v>
      </c>
      <c r="B7" s="68" t="s">
        <v>771</v>
      </c>
      <c r="E7" s="14"/>
      <c r="F7" s="14"/>
      <c r="G7" s="14"/>
    </row>
    <row r="8" spans="1:7" x14ac:dyDescent="0.3">
      <c r="E8" s="14"/>
      <c r="F8" s="14"/>
      <c r="G8" s="14"/>
    </row>
    <row r="9" spans="1:7" x14ac:dyDescent="0.3">
      <c r="E9" s="14"/>
      <c r="F9" s="14"/>
      <c r="G9" s="14"/>
    </row>
  </sheetData>
  <mergeCells count="2">
    <mergeCell ref="A3:B3"/>
    <mergeCell ref="A4:B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3E6D0-624A-48D4-8342-AC77BF0EE4C6}">
  <sheetPr>
    <tabColor rgb="FFFF0000"/>
  </sheetPr>
  <dimension ref="A1:G93"/>
  <sheetViews>
    <sheetView workbookViewId="0">
      <selection activeCell="C15" sqref="C1:D93"/>
    </sheetView>
  </sheetViews>
  <sheetFormatPr defaultRowHeight="14.4" x14ac:dyDescent="0.3"/>
  <cols>
    <col min="1" max="1" width="9.77734375" bestFit="1" customWidth="1"/>
    <col min="2" max="2" width="23.21875" bestFit="1" customWidth="1"/>
    <col min="3" max="3" width="26.21875" bestFit="1" customWidth="1"/>
    <col min="4" max="4" width="2.77734375" customWidth="1"/>
    <col min="5" max="5" width="9.44140625" bestFit="1" customWidth="1"/>
    <col min="6" max="6" width="24.21875" bestFit="1" customWidth="1"/>
    <col min="7" max="7" width="35.21875" bestFit="1" customWidth="1"/>
  </cols>
  <sheetData>
    <row r="1" spans="1:7" ht="28.8" x14ac:dyDescent="0.3">
      <c r="A1" s="18" t="s">
        <v>5</v>
      </c>
      <c r="B1" s="19" t="s">
        <v>6</v>
      </c>
      <c r="C1" s="19"/>
      <c r="D1" s="99"/>
      <c r="E1" s="21" t="s">
        <v>7</v>
      </c>
      <c r="F1" s="22" t="s">
        <v>8</v>
      </c>
      <c r="G1" s="19" t="s">
        <v>9</v>
      </c>
    </row>
    <row r="2" spans="1:7" x14ac:dyDescent="0.3">
      <c r="A2" s="2" t="s">
        <v>10</v>
      </c>
      <c r="B2" s="2" t="s">
        <v>11</v>
      </c>
      <c r="C2" s="2" t="str">
        <f>A2&amp;" - "&amp;B2</f>
        <v>01 - ADAMS COUNTY</v>
      </c>
      <c r="D2" s="99"/>
      <c r="E2" s="20" t="s">
        <v>12</v>
      </c>
      <c r="F2" s="20" t="s">
        <v>13</v>
      </c>
      <c r="G2" s="2" t="str">
        <f t="shared" ref="G2:G8" si="0">E2&amp;"-"&amp;F2</f>
        <v>0061-RAINY DAY</v>
      </c>
    </row>
    <row r="3" spans="1:7" x14ac:dyDescent="0.3">
      <c r="A3" s="2" t="s">
        <v>14</v>
      </c>
      <c r="B3" s="2" t="s">
        <v>15</v>
      </c>
      <c r="C3" s="2" t="str">
        <f t="shared" ref="C3:C66" si="1">A3&amp;" - "&amp;B3</f>
        <v>02 - ALLEN COUNTY</v>
      </c>
      <c r="D3" s="99"/>
      <c r="E3" s="20" t="s">
        <v>16</v>
      </c>
      <c r="F3" s="20" t="s">
        <v>17</v>
      </c>
      <c r="G3" s="2" t="str">
        <f t="shared" si="0"/>
        <v>0101-GENERAL</v>
      </c>
    </row>
    <row r="4" spans="1:7" x14ac:dyDescent="0.3">
      <c r="A4" s="2" t="s">
        <v>18</v>
      </c>
      <c r="B4" s="2" t="s">
        <v>19</v>
      </c>
      <c r="C4" s="2" t="str">
        <f t="shared" si="1"/>
        <v>03 - BARTHOLOMEW COUNTY</v>
      </c>
      <c r="D4" s="99"/>
      <c r="E4" s="20" t="s">
        <v>20</v>
      </c>
      <c r="F4" s="20" t="s">
        <v>21</v>
      </c>
      <c r="G4" s="2" t="str">
        <f t="shared" si="0"/>
        <v>0180-DEBT SERVICE</v>
      </c>
    </row>
    <row r="5" spans="1:7" x14ac:dyDescent="0.3">
      <c r="A5" s="2" t="s">
        <v>22</v>
      </c>
      <c r="B5" s="2" t="s">
        <v>23</v>
      </c>
      <c r="C5" s="2" t="str">
        <f t="shared" si="1"/>
        <v>04 - BENTON COUNTY</v>
      </c>
      <c r="D5" s="99"/>
      <c r="E5" s="20" t="s">
        <v>24</v>
      </c>
      <c r="F5" s="20" t="s">
        <v>25</v>
      </c>
      <c r="G5" s="2" t="str">
        <f t="shared" si="0"/>
        <v>0181-DEBT PAYMENT</v>
      </c>
    </row>
    <row r="6" spans="1:7" x14ac:dyDescent="0.3">
      <c r="A6" s="2" t="s">
        <v>26</v>
      </c>
      <c r="B6" s="2" t="s">
        <v>27</v>
      </c>
      <c r="C6" s="2" t="str">
        <f t="shared" si="1"/>
        <v>05 - BLACKFORD COUNTY</v>
      </c>
      <c r="D6" s="99"/>
      <c r="E6" s="20" t="s">
        <v>28</v>
      </c>
      <c r="F6" s="20" t="s">
        <v>29</v>
      </c>
      <c r="G6" s="2" t="str">
        <f t="shared" si="0"/>
        <v>0182-BOND #2</v>
      </c>
    </row>
    <row r="7" spans="1:7" x14ac:dyDescent="0.3">
      <c r="A7" s="2" t="s">
        <v>30</v>
      </c>
      <c r="B7" s="2" t="s">
        <v>31</v>
      </c>
      <c r="C7" s="2" t="str">
        <f t="shared" si="1"/>
        <v>06 - BOONE COUNTY</v>
      </c>
      <c r="D7" s="99"/>
      <c r="E7" s="20" t="s">
        <v>32</v>
      </c>
      <c r="F7" s="20" t="s">
        <v>33</v>
      </c>
      <c r="G7" s="2" t="str">
        <f t="shared" si="0"/>
        <v>0283-L/R PAYMENT</v>
      </c>
    </row>
    <row r="8" spans="1:7" x14ac:dyDescent="0.3">
      <c r="A8" s="2" t="s">
        <v>34</v>
      </c>
      <c r="B8" s="2" t="s">
        <v>35</v>
      </c>
      <c r="C8" s="2" t="str">
        <f t="shared" si="1"/>
        <v>07 - BROWN COUNTY</v>
      </c>
      <c r="D8" s="99"/>
      <c r="E8" s="20" t="s">
        <v>36</v>
      </c>
      <c r="F8" s="20" t="s">
        <v>37</v>
      </c>
      <c r="G8" s="2" t="str">
        <f t="shared" si="0"/>
        <v>2011-LIRF</v>
      </c>
    </row>
    <row r="9" spans="1:7" x14ac:dyDescent="0.3">
      <c r="A9" s="2" t="s">
        <v>38</v>
      </c>
      <c r="B9" s="2" t="s">
        <v>39</v>
      </c>
      <c r="C9" s="2" t="str">
        <f t="shared" si="1"/>
        <v>08 - CARROLL COUNTY</v>
      </c>
      <c r="D9" s="99"/>
      <c r="E9" s="20"/>
      <c r="F9" s="20"/>
      <c r="G9" s="2" t="str">
        <f>""</f>
        <v/>
      </c>
    </row>
    <row r="10" spans="1:7" x14ac:dyDescent="0.3">
      <c r="A10" s="2" t="s">
        <v>40</v>
      </c>
      <c r="B10" s="2" t="s">
        <v>41</v>
      </c>
      <c r="C10" s="2" t="str">
        <f t="shared" si="1"/>
        <v>09 - CASS COUNTY</v>
      </c>
      <c r="D10" s="99"/>
    </row>
    <row r="11" spans="1:7" x14ac:dyDescent="0.3">
      <c r="A11" s="2" t="s">
        <v>42</v>
      </c>
      <c r="B11" s="2" t="s">
        <v>43</v>
      </c>
      <c r="C11" s="2" t="str">
        <f t="shared" si="1"/>
        <v>10 - CLARK COUNTY</v>
      </c>
      <c r="D11" s="99"/>
    </row>
    <row r="12" spans="1:7" x14ac:dyDescent="0.3">
      <c r="A12" s="2" t="s">
        <v>44</v>
      </c>
      <c r="B12" s="2" t="s">
        <v>45</v>
      </c>
      <c r="C12" s="2" t="str">
        <f t="shared" si="1"/>
        <v>11 - CLAY COUNTY</v>
      </c>
      <c r="D12" s="99"/>
    </row>
    <row r="13" spans="1:7" x14ac:dyDescent="0.3">
      <c r="A13" s="2" t="s">
        <v>46</v>
      </c>
      <c r="B13" s="2" t="s">
        <v>47</v>
      </c>
      <c r="C13" s="2" t="str">
        <f t="shared" si="1"/>
        <v>12 - CLINTON COUNTY</v>
      </c>
      <c r="D13" s="99"/>
    </row>
    <row r="14" spans="1:7" x14ac:dyDescent="0.3">
      <c r="A14" s="2" t="s">
        <v>48</v>
      </c>
      <c r="B14" s="2" t="s">
        <v>49</v>
      </c>
      <c r="C14" s="2" t="str">
        <f t="shared" si="1"/>
        <v>13 - CRAWFORD COUNTY</v>
      </c>
      <c r="D14" s="99"/>
    </row>
    <row r="15" spans="1:7" x14ac:dyDescent="0.3">
      <c r="A15" s="2" t="s">
        <v>50</v>
      </c>
      <c r="B15" s="2" t="s">
        <v>51</v>
      </c>
      <c r="C15" s="2" t="str">
        <f t="shared" si="1"/>
        <v>14 - DAVIESS COUNTY</v>
      </c>
      <c r="D15" s="99"/>
    </row>
    <row r="16" spans="1:7" x14ac:dyDescent="0.3">
      <c r="A16" s="2" t="s">
        <v>52</v>
      </c>
      <c r="B16" s="2" t="s">
        <v>53</v>
      </c>
      <c r="C16" s="2" t="str">
        <f t="shared" si="1"/>
        <v>15 - DEARBORN COUNTY</v>
      </c>
      <c r="D16" s="99"/>
    </row>
    <row r="17" spans="1:4" x14ac:dyDescent="0.3">
      <c r="A17" s="2" t="s">
        <v>54</v>
      </c>
      <c r="B17" s="2" t="s">
        <v>55</v>
      </c>
      <c r="C17" s="2" t="str">
        <f t="shared" si="1"/>
        <v>16 - DECATUR COUNTY</v>
      </c>
      <c r="D17" s="99"/>
    </row>
    <row r="18" spans="1:4" x14ac:dyDescent="0.3">
      <c r="A18" s="2" t="s">
        <v>56</v>
      </c>
      <c r="B18" s="2" t="s">
        <v>57</v>
      </c>
      <c r="C18" s="2" t="str">
        <f t="shared" si="1"/>
        <v>17 - DEKALB COUNTY</v>
      </c>
      <c r="D18" s="99"/>
    </row>
    <row r="19" spans="1:4" x14ac:dyDescent="0.3">
      <c r="A19" s="2" t="s">
        <v>58</v>
      </c>
      <c r="B19" s="2" t="s">
        <v>59</v>
      </c>
      <c r="C19" s="2" t="str">
        <f t="shared" si="1"/>
        <v>18 - DELAWARE COUNTY</v>
      </c>
      <c r="D19" s="99"/>
    </row>
    <row r="20" spans="1:4" x14ac:dyDescent="0.3">
      <c r="A20" s="2" t="s">
        <v>60</v>
      </c>
      <c r="B20" s="2" t="s">
        <v>61</v>
      </c>
      <c r="C20" s="2" t="str">
        <f t="shared" si="1"/>
        <v>19 - DUBOIS COUNTY</v>
      </c>
      <c r="D20" s="99"/>
    </row>
    <row r="21" spans="1:4" x14ac:dyDescent="0.3">
      <c r="A21" s="2" t="s">
        <v>62</v>
      </c>
      <c r="B21" s="2" t="s">
        <v>63</v>
      </c>
      <c r="C21" s="2" t="str">
        <f t="shared" si="1"/>
        <v>20 - ELKHART COUNTY</v>
      </c>
      <c r="D21" s="99"/>
    </row>
    <row r="22" spans="1:4" x14ac:dyDescent="0.3">
      <c r="A22" s="2" t="s">
        <v>64</v>
      </c>
      <c r="B22" s="2" t="s">
        <v>65</v>
      </c>
      <c r="C22" s="2" t="str">
        <f t="shared" si="1"/>
        <v>21 - FAYETTE COUNTY</v>
      </c>
      <c r="D22" s="99"/>
    </row>
    <row r="23" spans="1:4" x14ac:dyDescent="0.3">
      <c r="A23" s="2" t="s">
        <v>66</v>
      </c>
      <c r="B23" s="2" t="s">
        <v>67</v>
      </c>
      <c r="C23" s="2" t="str">
        <f t="shared" si="1"/>
        <v>22 - FLOYD COUNTY</v>
      </c>
      <c r="D23" s="99"/>
    </row>
    <row r="24" spans="1:4" x14ac:dyDescent="0.3">
      <c r="A24" s="2" t="s">
        <v>68</v>
      </c>
      <c r="B24" s="2" t="s">
        <v>69</v>
      </c>
      <c r="C24" s="2" t="str">
        <f t="shared" si="1"/>
        <v>23 - FOUNTAIN COUNTY</v>
      </c>
      <c r="D24" s="99"/>
    </row>
    <row r="25" spans="1:4" x14ac:dyDescent="0.3">
      <c r="A25" s="2" t="s">
        <v>70</v>
      </c>
      <c r="B25" s="2" t="s">
        <v>71</v>
      </c>
      <c r="C25" s="2" t="str">
        <f t="shared" si="1"/>
        <v>24 - FRANKLIN COUNTY</v>
      </c>
      <c r="D25" s="99"/>
    </row>
    <row r="26" spans="1:4" x14ac:dyDescent="0.3">
      <c r="A26" s="2" t="s">
        <v>72</v>
      </c>
      <c r="B26" s="2" t="s">
        <v>73</v>
      </c>
      <c r="C26" s="2" t="str">
        <f t="shared" si="1"/>
        <v>25 - FULTON COUNTY</v>
      </c>
      <c r="D26" s="99"/>
    </row>
    <row r="27" spans="1:4" x14ac:dyDescent="0.3">
      <c r="A27" s="2" t="s">
        <v>74</v>
      </c>
      <c r="B27" s="2" t="s">
        <v>75</v>
      </c>
      <c r="C27" s="2" t="str">
        <f t="shared" si="1"/>
        <v>26 - GIBSON COUNTY</v>
      </c>
      <c r="D27" s="99"/>
    </row>
    <row r="28" spans="1:4" x14ac:dyDescent="0.3">
      <c r="A28" s="2" t="s">
        <v>76</v>
      </c>
      <c r="B28" s="2" t="s">
        <v>77</v>
      </c>
      <c r="C28" s="2" t="str">
        <f t="shared" si="1"/>
        <v>27 - GRANT COUNTY</v>
      </c>
      <c r="D28" s="99"/>
    </row>
    <row r="29" spans="1:4" x14ac:dyDescent="0.3">
      <c r="A29" s="2" t="s">
        <v>78</v>
      </c>
      <c r="B29" s="2" t="s">
        <v>79</v>
      </c>
      <c r="C29" s="2" t="str">
        <f t="shared" si="1"/>
        <v>28 - GREENE COUNTY</v>
      </c>
      <c r="D29" s="99"/>
    </row>
    <row r="30" spans="1:4" x14ac:dyDescent="0.3">
      <c r="A30" s="2" t="s">
        <v>80</v>
      </c>
      <c r="B30" s="2" t="s">
        <v>81</v>
      </c>
      <c r="C30" s="2" t="str">
        <f t="shared" si="1"/>
        <v>29 - HAMILTON COUNTY</v>
      </c>
      <c r="D30" s="99"/>
    </row>
    <row r="31" spans="1:4" x14ac:dyDescent="0.3">
      <c r="A31" s="2" t="s">
        <v>82</v>
      </c>
      <c r="B31" s="2" t="s">
        <v>83</v>
      </c>
      <c r="C31" s="2" t="str">
        <f t="shared" si="1"/>
        <v>30 - HANCOCK COUNTY</v>
      </c>
      <c r="D31" s="99"/>
    </row>
    <row r="32" spans="1:4" x14ac:dyDescent="0.3">
      <c r="A32" s="2" t="s">
        <v>84</v>
      </c>
      <c r="B32" s="2" t="s">
        <v>85</v>
      </c>
      <c r="C32" s="2" t="str">
        <f t="shared" si="1"/>
        <v>31 - HARRISON COUNTY</v>
      </c>
      <c r="D32" s="99"/>
    </row>
    <row r="33" spans="1:4" x14ac:dyDescent="0.3">
      <c r="A33" s="2" t="s">
        <v>86</v>
      </c>
      <c r="B33" s="2" t="s">
        <v>87</v>
      </c>
      <c r="C33" s="2" t="str">
        <f t="shared" si="1"/>
        <v>32 - HENDRICKS COUNTY</v>
      </c>
      <c r="D33" s="99"/>
    </row>
    <row r="34" spans="1:4" x14ac:dyDescent="0.3">
      <c r="A34" s="2" t="s">
        <v>88</v>
      </c>
      <c r="B34" s="2" t="s">
        <v>89</v>
      </c>
      <c r="C34" s="2" t="str">
        <f t="shared" si="1"/>
        <v>33 - HENRY COUNTY</v>
      </c>
      <c r="D34" s="99"/>
    </row>
    <row r="35" spans="1:4" x14ac:dyDescent="0.3">
      <c r="A35" s="2" t="s">
        <v>90</v>
      </c>
      <c r="B35" s="2" t="s">
        <v>91</v>
      </c>
      <c r="C35" s="2" t="str">
        <f t="shared" si="1"/>
        <v>34 - HOWARD COUNTY</v>
      </c>
      <c r="D35" s="99"/>
    </row>
    <row r="36" spans="1:4" x14ac:dyDescent="0.3">
      <c r="A36" s="2" t="s">
        <v>92</v>
      </c>
      <c r="B36" s="2" t="s">
        <v>93</v>
      </c>
      <c r="C36" s="2" t="str">
        <f t="shared" si="1"/>
        <v>35 - HUNTINGTON COUNTY</v>
      </c>
      <c r="D36" s="99"/>
    </row>
    <row r="37" spans="1:4" x14ac:dyDescent="0.3">
      <c r="A37" s="2" t="s">
        <v>94</v>
      </c>
      <c r="B37" s="2" t="s">
        <v>95</v>
      </c>
      <c r="C37" s="2" t="str">
        <f t="shared" si="1"/>
        <v>36 - JACKSON COUNTY</v>
      </c>
      <c r="D37" s="99"/>
    </row>
    <row r="38" spans="1:4" x14ac:dyDescent="0.3">
      <c r="A38" s="2" t="s">
        <v>96</v>
      </c>
      <c r="B38" s="2" t="s">
        <v>97</v>
      </c>
      <c r="C38" s="2" t="str">
        <f t="shared" si="1"/>
        <v>37 - JASPER COUNTY</v>
      </c>
      <c r="D38" s="99"/>
    </row>
    <row r="39" spans="1:4" x14ac:dyDescent="0.3">
      <c r="A39" s="2" t="s">
        <v>98</v>
      </c>
      <c r="B39" s="2" t="s">
        <v>99</v>
      </c>
      <c r="C39" s="2" t="str">
        <f t="shared" si="1"/>
        <v>38 - JAY COUNTY</v>
      </c>
      <c r="D39" s="99"/>
    </row>
    <row r="40" spans="1:4" x14ac:dyDescent="0.3">
      <c r="A40" s="2" t="s">
        <v>100</v>
      </c>
      <c r="B40" s="2" t="s">
        <v>101</v>
      </c>
      <c r="C40" s="2" t="str">
        <f t="shared" si="1"/>
        <v>39 - JEFFERSON COUNTY</v>
      </c>
      <c r="D40" s="99"/>
    </row>
    <row r="41" spans="1:4" x14ac:dyDescent="0.3">
      <c r="A41" s="2" t="s">
        <v>102</v>
      </c>
      <c r="B41" s="2" t="s">
        <v>103</v>
      </c>
      <c r="C41" s="2" t="str">
        <f t="shared" si="1"/>
        <v>40 - JENNINGS COUNTY</v>
      </c>
      <c r="D41" s="99"/>
    </row>
    <row r="42" spans="1:4" x14ac:dyDescent="0.3">
      <c r="A42" s="2" t="s">
        <v>104</v>
      </c>
      <c r="B42" s="2" t="s">
        <v>105</v>
      </c>
      <c r="C42" s="2" t="str">
        <f t="shared" si="1"/>
        <v>41 - JOHNSON COUNTY</v>
      </c>
      <c r="D42" s="99"/>
    </row>
    <row r="43" spans="1:4" x14ac:dyDescent="0.3">
      <c r="A43" s="2" t="s">
        <v>106</v>
      </c>
      <c r="B43" s="2" t="s">
        <v>107</v>
      </c>
      <c r="C43" s="2" t="str">
        <f t="shared" si="1"/>
        <v>42 - KNOX COUNTY</v>
      </c>
      <c r="D43" s="99"/>
    </row>
    <row r="44" spans="1:4" x14ac:dyDescent="0.3">
      <c r="A44" s="2" t="s">
        <v>108</v>
      </c>
      <c r="B44" s="2" t="s">
        <v>109</v>
      </c>
      <c r="C44" s="2" t="str">
        <f t="shared" si="1"/>
        <v>43 - KOSCIUSKO COUNTY</v>
      </c>
      <c r="D44" s="99"/>
    </row>
    <row r="45" spans="1:4" x14ac:dyDescent="0.3">
      <c r="A45" s="2" t="s">
        <v>110</v>
      </c>
      <c r="B45" s="2" t="s">
        <v>111</v>
      </c>
      <c r="C45" s="2" t="str">
        <f t="shared" si="1"/>
        <v>44 - LAGRANGE COUNTY</v>
      </c>
      <c r="D45" s="99"/>
    </row>
    <row r="46" spans="1:4" x14ac:dyDescent="0.3">
      <c r="A46" s="2" t="s">
        <v>112</v>
      </c>
      <c r="B46" s="2" t="s">
        <v>113</v>
      </c>
      <c r="C46" s="2" t="str">
        <f t="shared" si="1"/>
        <v>45 - LAKE COUNTY</v>
      </c>
      <c r="D46" s="99"/>
    </row>
    <row r="47" spans="1:4" x14ac:dyDescent="0.3">
      <c r="A47" s="2" t="s">
        <v>114</v>
      </c>
      <c r="B47" s="2" t="s">
        <v>115</v>
      </c>
      <c r="C47" s="2" t="str">
        <f t="shared" si="1"/>
        <v>46 - LAPORTE COUNTY</v>
      </c>
      <c r="D47" s="99"/>
    </row>
    <row r="48" spans="1:4" x14ac:dyDescent="0.3">
      <c r="A48" s="2" t="s">
        <v>116</v>
      </c>
      <c r="B48" s="2" t="s">
        <v>117</v>
      </c>
      <c r="C48" s="2" t="str">
        <f t="shared" si="1"/>
        <v>47 - LAWRENCE COUNTY</v>
      </c>
      <c r="D48" s="99"/>
    </row>
    <row r="49" spans="1:4" x14ac:dyDescent="0.3">
      <c r="A49" s="2" t="s">
        <v>118</v>
      </c>
      <c r="B49" s="2" t="s">
        <v>119</v>
      </c>
      <c r="C49" s="2" t="str">
        <f t="shared" si="1"/>
        <v>48 - MADISON COUNTY</v>
      </c>
      <c r="D49" s="99"/>
    </row>
    <row r="50" spans="1:4" x14ac:dyDescent="0.3">
      <c r="A50" s="2" t="s">
        <v>120</v>
      </c>
      <c r="B50" s="2" t="s">
        <v>121</v>
      </c>
      <c r="C50" s="2" t="str">
        <f t="shared" si="1"/>
        <v>49 - MARION COUNTY</v>
      </c>
      <c r="D50" s="99"/>
    </row>
    <row r="51" spans="1:4" x14ac:dyDescent="0.3">
      <c r="A51" s="2" t="s">
        <v>122</v>
      </c>
      <c r="B51" s="2" t="s">
        <v>123</v>
      </c>
      <c r="C51" s="2" t="str">
        <f t="shared" si="1"/>
        <v>50 - MARSHALL COUNTY</v>
      </c>
      <c r="D51" s="99"/>
    </row>
    <row r="52" spans="1:4" x14ac:dyDescent="0.3">
      <c r="A52" s="2" t="s">
        <v>124</v>
      </c>
      <c r="B52" s="2" t="s">
        <v>125</v>
      </c>
      <c r="C52" s="2" t="str">
        <f t="shared" si="1"/>
        <v>51 - MARTIN COUNTY</v>
      </c>
      <c r="D52" s="99"/>
    </row>
    <row r="53" spans="1:4" x14ac:dyDescent="0.3">
      <c r="A53" s="2" t="s">
        <v>126</v>
      </c>
      <c r="B53" s="2" t="s">
        <v>127</v>
      </c>
      <c r="C53" s="2" t="str">
        <f t="shared" si="1"/>
        <v>52 - MIAMI COUNTY</v>
      </c>
      <c r="D53" s="99"/>
    </row>
    <row r="54" spans="1:4" x14ac:dyDescent="0.3">
      <c r="A54" s="2" t="s">
        <v>128</v>
      </c>
      <c r="B54" s="2" t="s">
        <v>129</v>
      </c>
      <c r="C54" s="2" t="str">
        <f t="shared" si="1"/>
        <v>53 - MONROE COUNTY</v>
      </c>
      <c r="D54" s="99"/>
    </row>
    <row r="55" spans="1:4" x14ac:dyDescent="0.3">
      <c r="A55" s="2" t="s">
        <v>130</v>
      </c>
      <c r="B55" s="2" t="s">
        <v>131</v>
      </c>
      <c r="C55" s="2" t="str">
        <f t="shared" si="1"/>
        <v>54 - MONTGOMERY COUNTY</v>
      </c>
      <c r="D55" s="99"/>
    </row>
    <row r="56" spans="1:4" x14ac:dyDescent="0.3">
      <c r="A56" s="2" t="s">
        <v>132</v>
      </c>
      <c r="B56" s="2" t="s">
        <v>133</v>
      </c>
      <c r="C56" s="2" t="str">
        <f t="shared" si="1"/>
        <v>55 - MORGAN COUNTY</v>
      </c>
      <c r="D56" s="99"/>
    </row>
    <row r="57" spans="1:4" x14ac:dyDescent="0.3">
      <c r="A57" s="2" t="s">
        <v>134</v>
      </c>
      <c r="B57" s="2" t="s">
        <v>135</v>
      </c>
      <c r="C57" s="2" t="str">
        <f t="shared" si="1"/>
        <v>56 - NEWTON COUNTY</v>
      </c>
      <c r="D57" s="99"/>
    </row>
    <row r="58" spans="1:4" x14ac:dyDescent="0.3">
      <c r="A58" s="2" t="s">
        <v>136</v>
      </c>
      <c r="B58" s="2" t="s">
        <v>137</v>
      </c>
      <c r="C58" s="2" t="str">
        <f t="shared" si="1"/>
        <v>57 - NOBLE COUNTY</v>
      </c>
      <c r="D58" s="99"/>
    </row>
    <row r="59" spans="1:4" x14ac:dyDescent="0.3">
      <c r="A59" s="2" t="s">
        <v>138</v>
      </c>
      <c r="B59" s="2" t="s">
        <v>139</v>
      </c>
      <c r="C59" s="2" t="str">
        <f t="shared" si="1"/>
        <v>58 - OHIO COUNTY</v>
      </c>
      <c r="D59" s="99"/>
    </row>
    <row r="60" spans="1:4" x14ac:dyDescent="0.3">
      <c r="A60" s="2" t="s">
        <v>140</v>
      </c>
      <c r="B60" s="2" t="s">
        <v>141</v>
      </c>
      <c r="C60" s="2" t="str">
        <f t="shared" si="1"/>
        <v>59 - ORANGE COUNTY</v>
      </c>
      <c r="D60" s="99"/>
    </row>
    <row r="61" spans="1:4" x14ac:dyDescent="0.3">
      <c r="A61" s="2" t="s">
        <v>142</v>
      </c>
      <c r="B61" s="2" t="s">
        <v>143</v>
      </c>
      <c r="C61" s="2" t="str">
        <f t="shared" si="1"/>
        <v>60 - OWEN COUNTY</v>
      </c>
      <c r="D61" s="99"/>
    </row>
    <row r="62" spans="1:4" x14ac:dyDescent="0.3">
      <c r="A62" s="2" t="s">
        <v>144</v>
      </c>
      <c r="B62" s="2" t="s">
        <v>145</v>
      </c>
      <c r="C62" s="2" t="str">
        <f t="shared" si="1"/>
        <v>61 - PARKE COUNTY</v>
      </c>
      <c r="D62" s="99"/>
    </row>
    <row r="63" spans="1:4" x14ac:dyDescent="0.3">
      <c r="A63" s="2" t="s">
        <v>146</v>
      </c>
      <c r="B63" s="2" t="s">
        <v>147</v>
      </c>
      <c r="C63" s="2" t="str">
        <f t="shared" si="1"/>
        <v>62 - PERRY COUNTY</v>
      </c>
      <c r="D63" s="99"/>
    </row>
    <row r="64" spans="1:4" x14ac:dyDescent="0.3">
      <c r="A64" s="2" t="s">
        <v>148</v>
      </c>
      <c r="B64" s="2" t="s">
        <v>149</v>
      </c>
      <c r="C64" s="2" t="str">
        <f t="shared" si="1"/>
        <v>63 - PIKE COUNTY</v>
      </c>
      <c r="D64" s="99"/>
    </row>
    <row r="65" spans="1:4" x14ac:dyDescent="0.3">
      <c r="A65" s="2" t="s">
        <v>150</v>
      </c>
      <c r="B65" s="2" t="s">
        <v>151</v>
      </c>
      <c r="C65" s="2" t="str">
        <f t="shared" si="1"/>
        <v>64 - PORTER COUNTY</v>
      </c>
      <c r="D65" s="99"/>
    </row>
    <row r="66" spans="1:4" x14ac:dyDescent="0.3">
      <c r="A66" s="2" t="s">
        <v>152</v>
      </c>
      <c r="B66" s="2" t="s">
        <v>153</v>
      </c>
      <c r="C66" s="2" t="str">
        <f t="shared" si="1"/>
        <v>65 - POSEY COUNTY</v>
      </c>
      <c r="D66" s="99"/>
    </row>
    <row r="67" spans="1:4" x14ac:dyDescent="0.3">
      <c r="A67" s="2" t="s">
        <v>154</v>
      </c>
      <c r="B67" s="2" t="s">
        <v>155</v>
      </c>
      <c r="C67" s="2" t="str">
        <f t="shared" ref="C67:C93" si="2">A67&amp;" - "&amp;B67</f>
        <v>66 - PULASKI COUNTY</v>
      </c>
      <c r="D67" s="99"/>
    </row>
    <row r="68" spans="1:4" x14ac:dyDescent="0.3">
      <c r="A68" s="2" t="s">
        <v>156</v>
      </c>
      <c r="B68" s="2" t="s">
        <v>157</v>
      </c>
      <c r="C68" s="2" t="str">
        <f t="shared" si="2"/>
        <v>67 - PUTNAM COUNTY</v>
      </c>
      <c r="D68" s="99"/>
    </row>
    <row r="69" spans="1:4" x14ac:dyDescent="0.3">
      <c r="A69" s="2" t="s">
        <v>158</v>
      </c>
      <c r="B69" s="2" t="s">
        <v>159</v>
      </c>
      <c r="C69" s="2" t="str">
        <f t="shared" si="2"/>
        <v>68 - RANDOLPH COUNTY</v>
      </c>
      <c r="D69" s="99"/>
    </row>
    <row r="70" spans="1:4" x14ac:dyDescent="0.3">
      <c r="A70" s="2" t="s">
        <v>160</v>
      </c>
      <c r="B70" s="2" t="s">
        <v>161</v>
      </c>
      <c r="C70" s="2" t="str">
        <f t="shared" si="2"/>
        <v>69 - RIPLEY COUNTY</v>
      </c>
      <c r="D70" s="99"/>
    </row>
    <row r="71" spans="1:4" x14ac:dyDescent="0.3">
      <c r="A71" s="2" t="s">
        <v>162</v>
      </c>
      <c r="B71" s="2" t="s">
        <v>163</v>
      </c>
      <c r="C71" s="2" t="str">
        <f t="shared" si="2"/>
        <v>70 - RUSH COUNTY</v>
      </c>
      <c r="D71" s="99"/>
    </row>
    <row r="72" spans="1:4" x14ac:dyDescent="0.3">
      <c r="A72" s="2" t="s">
        <v>164</v>
      </c>
      <c r="B72" s="2" t="s">
        <v>165</v>
      </c>
      <c r="C72" s="2" t="str">
        <f t="shared" si="2"/>
        <v>71 - ST. JOSEPH COUNTY</v>
      </c>
      <c r="D72" s="99"/>
    </row>
    <row r="73" spans="1:4" x14ac:dyDescent="0.3">
      <c r="A73" s="2" t="s">
        <v>166</v>
      </c>
      <c r="B73" s="2" t="s">
        <v>167</v>
      </c>
      <c r="C73" s="2" t="str">
        <f t="shared" si="2"/>
        <v>72 - SCOTT COUNTY</v>
      </c>
      <c r="D73" s="99"/>
    </row>
    <row r="74" spans="1:4" x14ac:dyDescent="0.3">
      <c r="A74" s="2" t="s">
        <v>168</v>
      </c>
      <c r="B74" s="2" t="s">
        <v>169</v>
      </c>
      <c r="C74" s="2" t="str">
        <f t="shared" si="2"/>
        <v>73 - SHELBY COUNTY</v>
      </c>
      <c r="D74" s="99"/>
    </row>
    <row r="75" spans="1:4" x14ac:dyDescent="0.3">
      <c r="A75" s="2" t="s">
        <v>170</v>
      </c>
      <c r="B75" s="2" t="s">
        <v>171</v>
      </c>
      <c r="C75" s="2" t="str">
        <f t="shared" si="2"/>
        <v>74 - SPENCER COUNTY</v>
      </c>
      <c r="D75" s="99"/>
    </row>
    <row r="76" spans="1:4" x14ac:dyDescent="0.3">
      <c r="A76" s="2" t="s">
        <v>172</v>
      </c>
      <c r="B76" s="2" t="s">
        <v>173</v>
      </c>
      <c r="C76" s="2" t="str">
        <f t="shared" si="2"/>
        <v>75 - STARKE COUNTY</v>
      </c>
      <c r="D76" s="99"/>
    </row>
    <row r="77" spans="1:4" x14ac:dyDescent="0.3">
      <c r="A77" s="2" t="s">
        <v>174</v>
      </c>
      <c r="B77" s="2" t="s">
        <v>175</v>
      </c>
      <c r="C77" s="2" t="str">
        <f t="shared" si="2"/>
        <v>76 - STEUBEN COUNTY</v>
      </c>
      <c r="D77" s="99"/>
    </row>
    <row r="78" spans="1:4" x14ac:dyDescent="0.3">
      <c r="A78" s="2" t="s">
        <v>176</v>
      </c>
      <c r="B78" s="2" t="s">
        <v>177</v>
      </c>
      <c r="C78" s="2" t="str">
        <f t="shared" si="2"/>
        <v>77 - SULLIVAN COUNTY</v>
      </c>
      <c r="D78" s="99"/>
    </row>
    <row r="79" spans="1:4" x14ac:dyDescent="0.3">
      <c r="A79" s="2" t="s">
        <v>178</v>
      </c>
      <c r="B79" s="2" t="s">
        <v>179</v>
      </c>
      <c r="C79" s="2" t="str">
        <f t="shared" si="2"/>
        <v>78 - SWITZERLAND COUNTY</v>
      </c>
      <c r="D79" s="99"/>
    </row>
    <row r="80" spans="1:4" x14ac:dyDescent="0.3">
      <c r="A80" s="2" t="s">
        <v>180</v>
      </c>
      <c r="B80" s="2" t="s">
        <v>181</v>
      </c>
      <c r="C80" s="2" t="str">
        <f t="shared" si="2"/>
        <v>79 - TIPPECANOE COUNTY</v>
      </c>
      <c r="D80" s="99"/>
    </row>
    <row r="81" spans="1:4" x14ac:dyDescent="0.3">
      <c r="A81" s="2" t="s">
        <v>182</v>
      </c>
      <c r="B81" s="2" t="s">
        <v>183</v>
      </c>
      <c r="C81" s="2" t="str">
        <f t="shared" si="2"/>
        <v>80 - TIPTON COUNTY</v>
      </c>
      <c r="D81" s="99"/>
    </row>
    <row r="82" spans="1:4" x14ac:dyDescent="0.3">
      <c r="A82" s="2" t="s">
        <v>184</v>
      </c>
      <c r="B82" s="2" t="s">
        <v>185</v>
      </c>
      <c r="C82" s="2" t="str">
        <f t="shared" si="2"/>
        <v>81 - UNION COUNTY</v>
      </c>
      <c r="D82" s="99"/>
    </row>
    <row r="83" spans="1:4" x14ac:dyDescent="0.3">
      <c r="A83" s="2" t="s">
        <v>186</v>
      </c>
      <c r="B83" s="2" t="s">
        <v>187</v>
      </c>
      <c r="C83" s="2" t="str">
        <f t="shared" si="2"/>
        <v>82 - VANDERBURGH COUNTY</v>
      </c>
      <c r="D83" s="99"/>
    </row>
    <row r="84" spans="1:4" x14ac:dyDescent="0.3">
      <c r="A84" s="2" t="s">
        <v>188</v>
      </c>
      <c r="B84" s="2" t="s">
        <v>189</v>
      </c>
      <c r="C84" s="2" t="str">
        <f t="shared" si="2"/>
        <v>83 - VERMILLION COUNTY</v>
      </c>
      <c r="D84" s="99"/>
    </row>
    <row r="85" spans="1:4" x14ac:dyDescent="0.3">
      <c r="A85" s="2" t="s">
        <v>190</v>
      </c>
      <c r="B85" s="2" t="s">
        <v>191</v>
      </c>
      <c r="C85" s="2" t="str">
        <f t="shared" si="2"/>
        <v>84 - VIGO COUNTY</v>
      </c>
      <c r="D85" s="99"/>
    </row>
    <row r="86" spans="1:4" x14ac:dyDescent="0.3">
      <c r="A86" s="2" t="s">
        <v>192</v>
      </c>
      <c r="B86" s="2" t="s">
        <v>193</v>
      </c>
      <c r="C86" s="2" t="str">
        <f t="shared" si="2"/>
        <v>85 - WABASH COUNTY</v>
      </c>
      <c r="D86" s="99"/>
    </row>
    <row r="87" spans="1:4" x14ac:dyDescent="0.3">
      <c r="A87" s="2" t="s">
        <v>194</v>
      </c>
      <c r="B87" s="2" t="s">
        <v>195</v>
      </c>
      <c r="C87" s="2" t="str">
        <f t="shared" si="2"/>
        <v>86 - WARREN COUNTY</v>
      </c>
      <c r="D87" s="99"/>
    </row>
    <row r="88" spans="1:4" x14ac:dyDescent="0.3">
      <c r="A88" s="2" t="s">
        <v>196</v>
      </c>
      <c r="B88" s="2" t="s">
        <v>197</v>
      </c>
      <c r="C88" s="2" t="str">
        <f t="shared" si="2"/>
        <v>87 - WARRICK COUNTY</v>
      </c>
      <c r="D88" s="99"/>
    </row>
    <row r="89" spans="1:4" x14ac:dyDescent="0.3">
      <c r="A89" s="2" t="s">
        <v>198</v>
      </c>
      <c r="B89" s="2" t="s">
        <v>199</v>
      </c>
      <c r="C89" s="2" t="str">
        <f t="shared" si="2"/>
        <v>88 - WASHINGTON COUNTY</v>
      </c>
      <c r="D89" s="99"/>
    </row>
    <row r="90" spans="1:4" x14ac:dyDescent="0.3">
      <c r="A90" s="2" t="s">
        <v>200</v>
      </c>
      <c r="B90" s="2" t="s">
        <v>201</v>
      </c>
      <c r="C90" s="2" t="str">
        <f t="shared" si="2"/>
        <v>89 - WAYNE COUNTY</v>
      </c>
      <c r="D90" s="99"/>
    </row>
    <row r="91" spans="1:4" x14ac:dyDescent="0.3">
      <c r="A91" s="2" t="s">
        <v>202</v>
      </c>
      <c r="B91" s="2" t="s">
        <v>203</v>
      </c>
      <c r="C91" s="2" t="str">
        <f t="shared" si="2"/>
        <v>90 - WELLS COUNTY</v>
      </c>
      <c r="D91" s="99"/>
    </row>
    <row r="92" spans="1:4" x14ac:dyDescent="0.3">
      <c r="A92" s="2" t="s">
        <v>204</v>
      </c>
      <c r="B92" s="2" t="s">
        <v>205</v>
      </c>
      <c r="C92" s="2" t="str">
        <f t="shared" si="2"/>
        <v>91 - WHITE COUNTY</v>
      </c>
      <c r="D92" s="99"/>
    </row>
    <row r="93" spans="1:4" x14ac:dyDescent="0.3">
      <c r="A93" s="2" t="s">
        <v>206</v>
      </c>
      <c r="B93" s="2" t="s">
        <v>207</v>
      </c>
      <c r="C93" s="2" t="str">
        <f t="shared" si="2"/>
        <v>92 - WHITLEY COUNTY</v>
      </c>
      <c r="D93" s="99"/>
    </row>
  </sheetData>
  <sortState xmlns:xlrd2="http://schemas.microsoft.com/office/spreadsheetml/2017/richdata2" ref="E2:G8">
    <sortCondition ref="E2:E8"/>
  </sortState>
  <mergeCells count="1">
    <mergeCell ref="D1:D9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29FF9-B39B-486D-ADF1-E85DB7A6C138}">
  <sheetPr>
    <tabColor rgb="FF00FFFF"/>
  </sheetPr>
  <dimension ref="A1:G245"/>
  <sheetViews>
    <sheetView topLeftCell="A229" workbookViewId="0">
      <selection sqref="A1:G245"/>
    </sheetView>
  </sheetViews>
  <sheetFormatPr defaultColWidth="99.21875" defaultRowHeight="14.4" x14ac:dyDescent="0.3"/>
  <cols>
    <col min="1" max="1" width="7.77734375" style="59" bestFit="1" customWidth="1"/>
    <col min="2" max="2" width="9" style="59" bestFit="1" customWidth="1"/>
    <col min="3" max="3" width="14" style="59" bestFit="1" customWidth="1"/>
    <col min="4" max="4" width="8.77734375" style="59" bestFit="1" customWidth="1"/>
    <col min="5" max="5" width="46" style="59" bestFit="1" customWidth="1"/>
    <col min="6" max="6" width="15.77734375" style="59" bestFit="1" customWidth="1"/>
    <col min="7" max="7" width="18" style="59" bestFit="1" customWidth="1"/>
  </cols>
  <sheetData>
    <row r="1" spans="1:7" x14ac:dyDescent="0.3">
      <c r="A1" s="57" t="s">
        <v>208</v>
      </c>
      <c r="B1" s="57" t="s">
        <v>209</v>
      </c>
      <c r="C1" s="57" t="s">
        <v>210</v>
      </c>
      <c r="D1" s="57" t="s">
        <v>211</v>
      </c>
      <c r="E1" s="57" t="s">
        <v>212</v>
      </c>
      <c r="F1" s="57" t="s">
        <v>213</v>
      </c>
      <c r="G1" s="57" t="s">
        <v>214</v>
      </c>
    </row>
    <row r="2" spans="1:7" x14ac:dyDescent="0.3">
      <c r="A2" s="58" t="s">
        <v>738</v>
      </c>
      <c r="B2" s="58" t="s">
        <v>10</v>
      </c>
      <c r="C2" s="58" t="s">
        <v>216</v>
      </c>
      <c r="D2" s="58" t="s">
        <v>217</v>
      </c>
      <c r="E2" s="58" t="s">
        <v>218</v>
      </c>
      <c r="F2" s="58" t="s">
        <v>737</v>
      </c>
      <c r="G2" s="58" t="s">
        <v>219</v>
      </c>
    </row>
    <row r="3" spans="1:7" x14ac:dyDescent="0.3">
      <c r="A3" s="58" t="s">
        <v>738</v>
      </c>
      <c r="B3" s="58" t="s">
        <v>10</v>
      </c>
      <c r="C3" s="58" t="s">
        <v>216</v>
      </c>
      <c r="D3" s="58" t="s">
        <v>220</v>
      </c>
      <c r="E3" s="58" t="s">
        <v>221</v>
      </c>
      <c r="F3" s="58" t="s">
        <v>737</v>
      </c>
      <c r="G3" s="58" t="s">
        <v>219</v>
      </c>
    </row>
    <row r="4" spans="1:7" x14ac:dyDescent="0.3">
      <c r="A4" s="58" t="s">
        <v>738</v>
      </c>
      <c r="B4" s="58" t="s">
        <v>14</v>
      </c>
      <c r="C4" s="58" t="s">
        <v>216</v>
      </c>
      <c r="D4" s="58" t="s">
        <v>222</v>
      </c>
      <c r="E4" s="58" t="s">
        <v>223</v>
      </c>
      <c r="F4" s="58" t="s">
        <v>737</v>
      </c>
      <c r="G4" s="58" t="s">
        <v>219</v>
      </c>
    </row>
    <row r="5" spans="1:7" x14ac:dyDescent="0.3">
      <c r="A5" s="58" t="s">
        <v>738</v>
      </c>
      <c r="B5" s="58" t="s">
        <v>18</v>
      </c>
      <c r="C5" s="58" t="s">
        <v>216</v>
      </c>
      <c r="D5" s="58" t="s">
        <v>224</v>
      </c>
      <c r="E5" s="58" t="s">
        <v>225</v>
      </c>
      <c r="F5" s="58" t="s">
        <v>737</v>
      </c>
      <c r="G5" s="58" t="s">
        <v>219</v>
      </c>
    </row>
    <row r="6" spans="1:7" x14ac:dyDescent="0.3">
      <c r="A6" s="58" t="s">
        <v>738</v>
      </c>
      <c r="B6" s="58" t="s">
        <v>18</v>
      </c>
      <c r="C6" s="58" t="s">
        <v>216</v>
      </c>
      <c r="D6" s="58" t="s">
        <v>226</v>
      </c>
      <c r="E6" s="58" t="s">
        <v>227</v>
      </c>
      <c r="F6" s="58" t="s">
        <v>104</v>
      </c>
      <c r="G6" s="58" t="s">
        <v>228</v>
      </c>
    </row>
    <row r="7" spans="1:7" x14ac:dyDescent="0.3">
      <c r="A7" s="58" t="s">
        <v>738</v>
      </c>
      <c r="B7" s="58" t="s">
        <v>22</v>
      </c>
      <c r="C7" s="58" t="s">
        <v>216</v>
      </c>
      <c r="D7" s="58" t="s">
        <v>229</v>
      </c>
      <c r="E7" s="58" t="s">
        <v>230</v>
      </c>
      <c r="F7" s="58" t="s">
        <v>737</v>
      </c>
      <c r="G7" s="58" t="s">
        <v>219</v>
      </c>
    </row>
    <row r="8" spans="1:7" x14ac:dyDescent="0.3">
      <c r="A8" s="58" t="s">
        <v>738</v>
      </c>
      <c r="B8" s="58" t="s">
        <v>22</v>
      </c>
      <c r="C8" s="58" t="s">
        <v>216</v>
      </c>
      <c r="D8" s="58" t="s">
        <v>231</v>
      </c>
      <c r="E8" s="58" t="s">
        <v>232</v>
      </c>
      <c r="F8" s="58" t="s">
        <v>737</v>
      </c>
      <c r="G8" s="58" t="s">
        <v>219</v>
      </c>
    </row>
    <row r="9" spans="1:7" x14ac:dyDescent="0.3">
      <c r="A9" s="58" t="s">
        <v>738</v>
      </c>
      <c r="B9" s="58" t="s">
        <v>22</v>
      </c>
      <c r="C9" s="58" t="s">
        <v>216</v>
      </c>
      <c r="D9" s="58" t="s">
        <v>233</v>
      </c>
      <c r="E9" s="58" t="s">
        <v>234</v>
      </c>
      <c r="F9" s="58" t="s">
        <v>22</v>
      </c>
      <c r="G9" s="58" t="s">
        <v>228</v>
      </c>
    </row>
    <row r="10" spans="1:7" x14ac:dyDescent="0.3">
      <c r="A10" s="58" t="s">
        <v>738</v>
      </c>
      <c r="B10" s="58" t="s">
        <v>22</v>
      </c>
      <c r="C10" s="58" t="s">
        <v>216</v>
      </c>
      <c r="D10" s="58" t="s">
        <v>235</v>
      </c>
      <c r="E10" s="58" t="s">
        <v>236</v>
      </c>
      <c r="F10" s="58" t="s">
        <v>737</v>
      </c>
      <c r="G10" s="58" t="s">
        <v>219</v>
      </c>
    </row>
    <row r="11" spans="1:7" x14ac:dyDescent="0.3">
      <c r="A11" s="58" t="s">
        <v>738</v>
      </c>
      <c r="B11" s="58" t="s">
        <v>22</v>
      </c>
      <c r="C11" s="58" t="s">
        <v>216</v>
      </c>
      <c r="D11" s="58" t="s">
        <v>237</v>
      </c>
      <c r="E11" s="58" t="s">
        <v>238</v>
      </c>
      <c r="F11" s="58" t="s">
        <v>737</v>
      </c>
      <c r="G11" s="58" t="s">
        <v>219</v>
      </c>
    </row>
    <row r="12" spans="1:7" x14ac:dyDescent="0.3">
      <c r="A12" s="58" t="s">
        <v>738</v>
      </c>
      <c r="B12" s="58" t="s">
        <v>22</v>
      </c>
      <c r="C12" s="58" t="s">
        <v>216</v>
      </c>
      <c r="D12" s="58" t="s">
        <v>239</v>
      </c>
      <c r="E12" s="58" t="s">
        <v>240</v>
      </c>
      <c r="F12" s="58" t="s">
        <v>737</v>
      </c>
      <c r="G12" s="58" t="s">
        <v>219</v>
      </c>
    </row>
    <row r="13" spans="1:7" x14ac:dyDescent="0.3">
      <c r="A13" s="58" t="s">
        <v>738</v>
      </c>
      <c r="B13" s="58" t="s">
        <v>26</v>
      </c>
      <c r="C13" s="58" t="s">
        <v>216</v>
      </c>
      <c r="D13" s="58" t="s">
        <v>241</v>
      </c>
      <c r="E13" s="58" t="s">
        <v>242</v>
      </c>
      <c r="F13" s="58" t="s">
        <v>737</v>
      </c>
      <c r="G13" s="58" t="s">
        <v>219</v>
      </c>
    </row>
    <row r="14" spans="1:7" x14ac:dyDescent="0.3">
      <c r="A14" s="58" t="s">
        <v>738</v>
      </c>
      <c r="B14" s="58" t="s">
        <v>26</v>
      </c>
      <c r="C14" s="58" t="s">
        <v>216</v>
      </c>
      <c r="D14" s="58" t="s">
        <v>243</v>
      </c>
      <c r="E14" s="58" t="s">
        <v>244</v>
      </c>
      <c r="F14" s="58" t="s">
        <v>737</v>
      </c>
      <c r="G14" s="58" t="s">
        <v>219</v>
      </c>
    </row>
    <row r="15" spans="1:7" x14ac:dyDescent="0.3">
      <c r="A15" s="58" t="s">
        <v>738</v>
      </c>
      <c r="B15" s="58" t="s">
        <v>26</v>
      </c>
      <c r="C15" s="58" t="s">
        <v>216</v>
      </c>
      <c r="D15" s="58" t="s">
        <v>245</v>
      </c>
      <c r="E15" s="58" t="s">
        <v>246</v>
      </c>
      <c r="F15" s="58" t="s">
        <v>98</v>
      </c>
      <c r="G15" s="58" t="s">
        <v>228</v>
      </c>
    </row>
    <row r="16" spans="1:7" x14ac:dyDescent="0.3">
      <c r="A16" s="58" t="s">
        <v>738</v>
      </c>
      <c r="B16" s="58" t="s">
        <v>30</v>
      </c>
      <c r="C16" s="58" t="s">
        <v>216</v>
      </c>
      <c r="D16" s="58" t="s">
        <v>247</v>
      </c>
      <c r="E16" s="58" t="s">
        <v>248</v>
      </c>
      <c r="F16" s="58" t="s">
        <v>737</v>
      </c>
      <c r="G16" s="58" t="s">
        <v>219</v>
      </c>
    </row>
    <row r="17" spans="1:7" x14ac:dyDescent="0.3">
      <c r="A17" s="58" t="s">
        <v>738</v>
      </c>
      <c r="B17" s="58" t="s">
        <v>30</v>
      </c>
      <c r="C17" s="58" t="s">
        <v>216</v>
      </c>
      <c r="D17" s="58" t="s">
        <v>249</v>
      </c>
      <c r="E17" s="58" t="s">
        <v>250</v>
      </c>
      <c r="F17" s="58" t="s">
        <v>737</v>
      </c>
      <c r="G17" s="58" t="s">
        <v>219</v>
      </c>
    </row>
    <row r="18" spans="1:7" x14ac:dyDescent="0.3">
      <c r="A18" s="58" t="s">
        <v>738</v>
      </c>
      <c r="B18" s="58" t="s">
        <v>30</v>
      </c>
      <c r="C18" s="58" t="s">
        <v>216</v>
      </c>
      <c r="D18" s="58" t="s">
        <v>251</v>
      </c>
      <c r="E18" s="58" t="s">
        <v>252</v>
      </c>
      <c r="F18" s="58" t="s">
        <v>737</v>
      </c>
      <c r="G18" s="58" t="s">
        <v>219</v>
      </c>
    </row>
    <row r="19" spans="1:7" x14ac:dyDescent="0.3">
      <c r="A19" s="58" t="s">
        <v>738</v>
      </c>
      <c r="B19" s="58" t="s">
        <v>34</v>
      </c>
      <c r="C19" s="58" t="s">
        <v>216</v>
      </c>
      <c r="D19" s="58" t="s">
        <v>253</v>
      </c>
      <c r="E19" s="58" t="s">
        <v>254</v>
      </c>
      <c r="F19" s="58" t="s">
        <v>737</v>
      </c>
      <c r="G19" s="58" t="s">
        <v>219</v>
      </c>
    </row>
    <row r="20" spans="1:7" x14ac:dyDescent="0.3">
      <c r="A20" s="58" t="s">
        <v>738</v>
      </c>
      <c r="B20" s="58" t="s">
        <v>38</v>
      </c>
      <c r="C20" s="58" t="s">
        <v>216</v>
      </c>
      <c r="D20" s="58" t="s">
        <v>255</v>
      </c>
      <c r="E20" s="58" t="s">
        <v>256</v>
      </c>
      <c r="F20" s="58" t="s">
        <v>737</v>
      </c>
      <c r="G20" s="58" t="s">
        <v>219</v>
      </c>
    </row>
    <row r="21" spans="1:7" x14ac:dyDescent="0.3">
      <c r="A21" s="58" t="s">
        <v>738</v>
      </c>
      <c r="B21" s="58" t="s">
        <v>38</v>
      </c>
      <c r="C21" s="58" t="s">
        <v>216</v>
      </c>
      <c r="D21" s="58" t="s">
        <v>257</v>
      </c>
      <c r="E21" s="58" t="s">
        <v>258</v>
      </c>
      <c r="F21" s="58" t="s">
        <v>737</v>
      </c>
      <c r="G21" s="58" t="s">
        <v>219</v>
      </c>
    </row>
    <row r="22" spans="1:7" x14ac:dyDescent="0.3">
      <c r="A22" s="58" t="s">
        <v>738</v>
      </c>
      <c r="B22" s="58" t="s">
        <v>38</v>
      </c>
      <c r="C22" s="58" t="s">
        <v>216</v>
      </c>
      <c r="D22" s="58" t="s">
        <v>259</v>
      </c>
      <c r="E22" s="58" t="s">
        <v>260</v>
      </c>
      <c r="F22" s="58" t="s">
        <v>737</v>
      </c>
      <c r="G22" s="58" t="s">
        <v>219</v>
      </c>
    </row>
    <row r="23" spans="1:7" x14ac:dyDescent="0.3">
      <c r="A23" s="58" t="s">
        <v>738</v>
      </c>
      <c r="B23" s="58" t="s">
        <v>40</v>
      </c>
      <c r="C23" s="58" t="s">
        <v>216</v>
      </c>
      <c r="D23" s="58" t="s">
        <v>261</v>
      </c>
      <c r="E23" s="58" t="s">
        <v>262</v>
      </c>
      <c r="F23" s="58" t="s">
        <v>737</v>
      </c>
      <c r="G23" s="58" t="s">
        <v>219</v>
      </c>
    </row>
    <row r="24" spans="1:7" x14ac:dyDescent="0.3">
      <c r="A24" s="58" t="s">
        <v>738</v>
      </c>
      <c r="B24" s="58" t="s">
        <v>40</v>
      </c>
      <c r="C24" s="58" t="s">
        <v>216</v>
      </c>
      <c r="D24" s="58" t="s">
        <v>263</v>
      </c>
      <c r="E24" s="58" t="s">
        <v>264</v>
      </c>
      <c r="F24" s="58" t="s">
        <v>737</v>
      </c>
      <c r="G24" s="58" t="s">
        <v>219</v>
      </c>
    </row>
    <row r="25" spans="1:7" x14ac:dyDescent="0.3">
      <c r="A25" s="58" t="s">
        <v>738</v>
      </c>
      <c r="B25" s="58" t="s">
        <v>40</v>
      </c>
      <c r="C25" s="58" t="s">
        <v>216</v>
      </c>
      <c r="D25" s="58" t="s">
        <v>265</v>
      </c>
      <c r="E25" s="58" t="s">
        <v>266</v>
      </c>
      <c r="F25" s="58" t="s">
        <v>737</v>
      </c>
      <c r="G25" s="58" t="s">
        <v>219</v>
      </c>
    </row>
    <row r="26" spans="1:7" x14ac:dyDescent="0.3">
      <c r="A26" s="58" t="s">
        <v>738</v>
      </c>
      <c r="B26" s="58" t="s">
        <v>42</v>
      </c>
      <c r="C26" s="58" t="s">
        <v>216</v>
      </c>
      <c r="D26" s="58" t="s">
        <v>267</v>
      </c>
      <c r="E26" s="58" t="s">
        <v>268</v>
      </c>
      <c r="F26" s="58" t="s">
        <v>737</v>
      </c>
      <c r="G26" s="58" t="s">
        <v>219</v>
      </c>
    </row>
    <row r="27" spans="1:7" x14ac:dyDescent="0.3">
      <c r="A27" s="58" t="s">
        <v>738</v>
      </c>
      <c r="B27" s="58" t="s">
        <v>42</v>
      </c>
      <c r="C27" s="58" t="s">
        <v>216</v>
      </c>
      <c r="D27" s="58" t="s">
        <v>269</v>
      </c>
      <c r="E27" s="58" t="s">
        <v>270</v>
      </c>
      <c r="F27" s="58" t="s">
        <v>737</v>
      </c>
      <c r="G27" s="58" t="s">
        <v>219</v>
      </c>
    </row>
    <row r="28" spans="1:7" x14ac:dyDescent="0.3">
      <c r="A28" s="58" t="s">
        <v>738</v>
      </c>
      <c r="B28" s="58" t="s">
        <v>44</v>
      </c>
      <c r="C28" s="58" t="s">
        <v>216</v>
      </c>
      <c r="D28" s="58" t="s">
        <v>271</v>
      </c>
      <c r="E28" s="58" t="s">
        <v>272</v>
      </c>
      <c r="F28" s="58" t="s">
        <v>737</v>
      </c>
      <c r="G28" s="58" t="s">
        <v>219</v>
      </c>
    </row>
    <row r="29" spans="1:7" x14ac:dyDescent="0.3">
      <c r="A29" s="58" t="s">
        <v>738</v>
      </c>
      <c r="B29" s="58" t="s">
        <v>46</v>
      </c>
      <c r="C29" s="58" t="s">
        <v>216</v>
      </c>
      <c r="D29" s="58" t="s">
        <v>273</v>
      </c>
      <c r="E29" s="58" t="s">
        <v>274</v>
      </c>
      <c r="F29" s="58" t="s">
        <v>737</v>
      </c>
      <c r="G29" s="58" t="s">
        <v>219</v>
      </c>
    </row>
    <row r="30" spans="1:7" x14ac:dyDescent="0.3">
      <c r="A30" s="58" t="s">
        <v>738</v>
      </c>
      <c r="B30" s="58" t="s">
        <v>46</v>
      </c>
      <c r="C30" s="58" t="s">
        <v>216</v>
      </c>
      <c r="D30" s="58" t="s">
        <v>275</v>
      </c>
      <c r="E30" s="58" t="s">
        <v>276</v>
      </c>
      <c r="F30" s="58" t="s">
        <v>737</v>
      </c>
      <c r="G30" s="58" t="s">
        <v>219</v>
      </c>
    </row>
    <row r="31" spans="1:7" x14ac:dyDescent="0.3">
      <c r="A31" s="58" t="s">
        <v>738</v>
      </c>
      <c r="B31" s="58" t="s">
        <v>46</v>
      </c>
      <c r="C31" s="58" t="s">
        <v>216</v>
      </c>
      <c r="D31" s="58" t="s">
        <v>277</v>
      </c>
      <c r="E31" s="58" t="s">
        <v>278</v>
      </c>
      <c r="F31" s="58" t="s">
        <v>737</v>
      </c>
      <c r="G31" s="58" t="s">
        <v>219</v>
      </c>
    </row>
    <row r="32" spans="1:7" x14ac:dyDescent="0.3">
      <c r="A32" s="58" t="s">
        <v>738</v>
      </c>
      <c r="B32" s="58" t="s">
        <v>46</v>
      </c>
      <c r="C32" s="58" t="s">
        <v>216</v>
      </c>
      <c r="D32" s="58" t="s">
        <v>279</v>
      </c>
      <c r="E32" s="58" t="s">
        <v>280</v>
      </c>
      <c r="F32" s="58" t="s">
        <v>737</v>
      </c>
      <c r="G32" s="58" t="s">
        <v>219</v>
      </c>
    </row>
    <row r="33" spans="1:7" x14ac:dyDescent="0.3">
      <c r="A33" s="58" t="s">
        <v>738</v>
      </c>
      <c r="B33" s="58" t="s">
        <v>48</v>
      </c>
      <c r="C33" s="58" t="s">
        <v>216</v>
      </c>
      <c r="D33" s="58" t="s">
        <v>281</v>
      </c>
      <c r="E33" s="58" t="s">
        <v>282</v>
      </c>
      <c r="F33" s="58" t="s">
        <v>737</v>
      </c>
      <c r="G33" s="58" t="s">
        <v>219</v>
      </c>
    </row>
    <row r="34" spans="1:7" x14ac:dyDescent="0.3">
      <c r="A34" s="58" t="s">
        <v>738</v>
      </c>
      <c r="B34" s="58" t="s">
        <v>50</v>
      </c>
      <c r="C34" s="58" t="s">
        <v>216</v>
      </c>
      <c r="D34" s="58" t="s">
        <v>283</v>
      </c>
      <c r="E34" s="58" t="s">
        <v>284</v>
      </c>
      <c r="F34" s="58" t="s">
        <v>737</v>
      </c>
      <c r="G34" s="58" t="s">
        <v>219</v>
      </c>
    </row>
    <row r="35" spans="1:7" x14ac:dyDescent="0.3">
      <c r="A35" s="58" t="s">
        <v>738</v>
      </c>
      <c r="B35" s="58" t="s">
        <v>50</v>
      </c>
      <c r="C35" s="58" t="s">
        <v>216</v>
      </c>
      <c r="D35" s="58" t="s">
        <v>285</v>
      </c>
      <c r="E35" s="58" t="s">
        <v>286</v>
      </c>
      <c r="F35" s="58" t="s">
        <v>737</v>
      </c>
      <c r="G35" s="58" t="s">
        <v>219</v>
      </c>
    </row>
    <row r="36" spans="1:7" x14ac:dyDescent="0.3">
      <c r="A36" s="58" t="s">
        <v>738</v>
      </c>
      <c r="B36" s="58" t="s">
        <v>52</v>
      </c>
      <c r="C36" s="58" t="s">
        <v>216</v>
      </c>
      <c r="D36" s="58" t="s">
        <v>287</v>
      </c>
      <c r="E36" s="58" t="s">
        <v>288</v>
      </c>
      <c r="F36" s="58" t="s">
        <v>737</v>
      </c>
      <c r="G36" s="58" t="s">
        <v>219</v>
      </c>
    </row>
    <row r="37" spans="1:7" x14ac:dyDescent="0.3">
      <c r="A37" s="58" t="s">
        <v>738</v>
      </c>
      <c r="B37" s="58" t="s">
        <v>52</v>
      </c>
      <c r="C37" s="58" t="s">
        <v>216</v>
      </c>
      <c r="D37" s="58" t="s">
        <v>289</v>
      </c>
      <c r="E37" s="58" t="s">
        <v>290</v>
      </c>
      <c r="F37" s="58" t="s">
        <v>737</v>
      </c>
      <c r="G37" s="58" t="s">
        <v>219</v>
      </c>
    </row>
    <row r="38" spans="1:7" x14ac:dyDescent="0.3">
      <c r="A38" s="58" t="s">
        <v>738</v>
      </c>
      <c r="B38" s="58" t="s">
        <v>54</v>
      </c>
      <c r="C38" s="58" t="s">
        <v>216</v>
      </c>
      <c r="D38" s="58" t="s">
        <v>291</v>
      </c>
      <c r="E38" s="58" t="s">
        <v>292</v>
      </c>
      <c r="F38" s="58" t="s">
        <v>737</v>
      </c>
      <c r="G38" s="58" t="s">
        <v>219</v>
      </c>
    </row>
    <row r="39" spans="1:7" x14ac:dyDescent="0.3">
      <c r="A39" s="58" t="s">
        <v>738</v>
      </c>
      <c r="B39" s="58" t="s">
        <v>54</v>
      </c>
      <c r="C39" s="58" t="s">
        <v>216</v>
      </c>
      <c r="D39" s="58" t="s">
        <v>32</v>
      </c>
      <c r="E39" s="58" t="s">
        <v>293</v>
      </c>
      <c r="F39" s="58" t="s">
        <v>737</v>
      </c>
      <c r="G39" s="58" t="s">
        <v>219</v>
      </c>
    </row>
    <row r="40" spans="1:7" x14ac:dyDescent="0.3">
      <c r="A40" s="58" t="s">
        <v>738</v>
      </c>
      <c r="B40" s="58" t="s">
        <v>56</v>
      </c>
      <c r="C40" s="58" t="s">
        <v>216</v>
      </c>
      <c r="D40" s="58" t="s">
        <v>294</v>
      </c>
      <c r="E40" s="58" t="s">
        <v>295</v>
      </c>
      <c r="F40" s="58" t="s">
        <v>737</v>
      </c>
      <c r="G40" s="58" t="s">
        <v>219</v>
      </c>
    </row>
    <row r="41" spans="1:7" x14ac:dyDescent="0.3">
      <c r="A41" s="58" t="s">
        <v>738</v>
      </c>
      <c r="B41" s="58" t="s">
        <v>56</v>
      </c>
      <c r="C41" s="58" t="s">
        <v>216</v>
      </c>
      <c r="D41" s="58" t="s">
        <v>296</v>
      </c>
      <c r="E41" s="58" t="s">
        <v>297</v>
      </c>
      <c r="F41" s="58" t="s">
        <v>737</v>
      </c>
      <c r="G41" s="58" t="s">
        <v>219</v>
      </c>
    </row>
    <row r="42" spans="1:7" x14ac:dyDescent="0.3">
      <c r="A42" s="58" t="s">
        <v>738</v>
      </c>
      <c r="B42" s="58" t="s">
        <v>56</v>
      </c>
      <c r="C42" s="58" t="s">
        <v>216</v>
      </c>
      <c r="D42" s="58" t="s">
        <v>298</v>
      </c>
      <c r="E42" s="58" t="s">
        <v>299</v>
      </c>
      <c r="F42" s="58" t="s">
        <v>737</v>
      </c>
      <c r="G42" s="58" t="s">
        <v>219</v>
      </c>
    </row>
    <row r="43" spans="1:7" x14ac:dyDescent="0.3">
      <c r="A43" s="58" t="s">
        <v>738</v>
      </c>
      <c r="B43" s="58" t="s">
        <v>56</v>
      </c>
      <c r="C43" s="58" t="s">
        <v>216</v>
      </c>
      <c r="D43" s="58" t="s">
        <v>300</v>
      </c>
      <c r="E43" s="58" t="s">
        <v>301</v>
      </c>
      <c r="F43" s="58" t="s">
        <v>737</v>
      </c>
      <c r="G43" s="58" t="s">
        <v>219</v>
      </c>
    </row>
    <row r="44" spans="1:7" x14ac:dyDescent="0.3">
      <c r="A44" s="58" t="s">
        <v>738</v>
      </c>
      <c r="B44" s="58" t="s">
        <v>58</v>
      </c>
      <c r="C44" s="58" t="s">
        <v>216</v>
      </c>
      <c r="D44" s="58" t="s">
        <v>302</v>
      </c>
      <c r="E44" s="58" t="s">
        <v>303</v>
      </c>
      <c r="F44" s="58" t="s">
        <v>737</v>
      </c>
      <c r="G44" s="58" t="s">
        <v>219</v>
      </c>
    </row>
    <row r="45" spans="1:7" x14ac:dyDescent="0.3">
      <c r="A45" s="58" t="s">
        <v>738</v>
      </c>
      <c r="B45" s="58" t="s">
        <v>58</v>
      </c>
      <c r="C45" s="58" t="s">
        <v>216</v>
      </c>
      <c r="D45" s="58" t="s">
        <v>304</v>
      </c>
      <c r="E45" s="58" t="s">
        <v>305</v>
      </c>
      <c r="F45" s="58" t="s">
        <v>737</v>
      </c>
      <c r="G45" s="58" t="s">
        <v>219</v>
      </c>
    </row>
    <row r="46" spans="1:7" x14ac:dyDescent="0.3">
      <c r="A46" s="58" t="s">
        <v>738</v>
      </c>
      <c r="B46" s="58" t="s">
        <v>60</v>
      </c>
      <c r="C46" s="58" t="s">
        <v>216</v>
      </c>
      <c r="D46" s="58" t="s">
        <v>304</v>
      </c>
      <c r="E46" s="58" t="s">
        <v>306</v>
      </c>
      <c r="F46" s="58" t="s">
        <v>737</v>
      </c>
      <c r="G46" s="58" t="s">
        <v>219</v>
      </c>
    </row>
    <row r="47" spans="1:7" x14ac:dyDescent="0.3">
      <c r="A47" s="58" t="s">
        <v>738</v>
      </c>
      <c r="B47" s="58" t="s">
        <v>60</v>
      </c>
      <c r="C47" s="58" t="s">
        <v>216</v>
      </c>
      <c r="D47" s="58" t="s">
        <v>307</v>
      </c>
      <c r="E47" s="58" t="s">
        <v>308</v>
      </c>
      <c r="F47" s="58" t="s">
        <v>737</v>
      </c>
      <c r="G47" s="58" t="s">
        <v>219</v>
      </c>
    </row>
    <row r="48" spans="1:7" x14ac:dyDescent="0.3">
      <c r="A48" s="58" t="s">
        <v>738</v>
      </c>
      <c r="B48" s="58" t="s">
        <v>60</v>
      </c>
      <c r="C48" s="58" t="s">
        <v>216</v>
      </c>
      <c r="D48" s="58" t="s">
        <v>309</v>
      </c>
      <c r="E48" s="58" t="s">
        <v>310</v>
      </c>
      <c r="F48" s="58" t="s">
        <v>737</v>
      </c>
      <c r="G48" s="58" t="s">
        <v>219</v>
      </c>
    </row>
    <row r="49" spans="1:7" x14ac:dyDescent="0.3">
      <c r="A49" s="58" t="s">
        <v>738</v>
      </c>
      <c r="B49" s="58" t="s">
        <v>62</v>
      </c>
      <c r="C49" s="58" t="s">
        <v>216</v>
      </c>
      <c r="D49" s="58" t="s">
        <v>311</v>
      </c>
      <c r="E49" s="58" t="s">
        <v>312</v>
      </c>
      <c r="F49" s="58" t="s">
        <v>737</v>
      </c>
      <c r="G49" s="58" t="s">
        <v>219</v>
      </c>
    </row>
    <row r="50" spans="1:7" x14ac:dyDescent="0.3">
      <c r="A50" s="58" t="s">
        <v>738</v>
      </c>
      <c r="B50" s="58" t="s">
        <v>62</v>
      </c>
      <c r="C50" s="58" t="s">
        <v>216</v>
      </c>
      <c r="D50" s="58" t="s">
        <v>313</v>
      </c>
      <c r="E50" s="58" t="s">
        <v>314</v>
      </c>
      <c r="F50" s="58" t="s">
        <v>737</v>
      </c>
      <c r="G50" s="58" t="s">
        <v>219</v>
      </c>
    </row>
    <row r="51" spans="1:7" x14ac:dyDescent="0.3">
      <c r="A51" s="58" t="s">
        <v>738</v>
      </c>
      <c r="B51" s="58" t="s">
        <v>62</v>
      </c>
      <c r="C51" s="58" t="s">
        <v>216</v>
      </c>
      <c r="D51" s="58" t="s">
        <v>315</v>
      </c>
      <c r="E51" s="58" t="s">
        <v>316</v>
      </c>
      <c r="F51" s="58" t="s">
        <v>737</v>
      </c>
      <c r="G51" s="58" t="s">
        <v>219</v>
      </c>
    </row>
    <row r="52" spans="1:7" x14ac:dyDescent="0.3">
      <c r="A52" s="58" t="s">
        <v>738</v>
      </c>
      <c r="B52" s="58" t="s">
        <v>62</v>
      </c>
      <c r="C52" s="58" t="s">
        <v>216</v>
      </c>
      <c r="D52" s="58" t="s">
        <v>317</v>
      </c>
      <c r="E52" s="58" t="s">
        <v>318</v>
      </c>
      <c r="F52" s="58" t="s">
        <v>62</v>
      </c>
      <c r="G52" s="58" t="s">
        <v>228</v>
      </c>
    </row>
    <row r="53" spans="1:7" x14ac:dyDescent="0.3">
      <c r="A53" s="58" t="s">
        <v>738</v>
      </c>
      <c r="B53" s="58" t="s">
        <v>62</v>
      </c>
      <c r="C53" s="58" t="s">
        <v>216</v>
      </c>
      <c r="D53" s="58" t="s">
        <v>319</v>
      </c>
      <c r="E53" s="58" t="s">
        <v>320</v>
      </c>
      <c r="F53" s="58" t="s">
        <v>737</v>
      </c>
      <c r="G53" s="58" t="s">
        <v>219</v>
      </c>
    </row>
    <row r="54" spans="1:7" x14ac:dyDescent="0.3">
      <c r="A54" s="58" t="s">
        <v>738</v>
      </c>
      <c r="B54" s="58" t="s">
        <v>62</v>
      </c>
      <c r="C54" s="58" t="s">
        <v>216</v>
      </c>
      <c r="D54" s="58" t="s">
        <v>321</v>
      </c>
      <c r="E54" s="58" t="s">
        <v>322</v>
      </c>
      <c r="F54" s="58" t="s">
        <v>737</v>
      </c>
      <c r="G54" s="58" t="s">
        <v>219</v>
      </c>
    </row>
    <row r="55" spans="1:7" x14ac:dyDescent="0.3">
      <c r="A55" s="58" t="s">
        <v>738</v>
      </c>
      <c r="B55" s="58" t="s">
        <v>64</v>
      </c>
      <c r="C55" s="58" t="s">
        <v>216</v>
      </c>
      <c r="D55" s="58" t="s">
        <v>323</v>
      </c>
      <c r="E55" s="58" t="s">
        <v>324</v>
      </c>
      <c r="F55" s="58" t="s">
        <v>737</v>
      </c>
      <c r="G55" s="58" t="s">
        <v>219</v>
      </c>
    </row>
    <row r="56" spans="1:7" x14ac:dyDescent="0.3">
      <c r="A56" s="58" t="s">
        <v>738</v>
      </c>
      <c r="B56" s="58" t="s">
        <v>66</v>
      </c>
      <c r="C56" s="58" t="s">
        <v>216</v>
      </c>
      <c r="D56" s="58" t="s">
        <v>325</v>
      </c>
      <c r="E56" s="58" t="s">
        <v>326</v>
      </c>
      <c r="F56" s="58" t="s">
        <v>737</v>
      </c>
      <c r="G56" s="58" t="s">
        <v>219</v>
      </c>
    </row>
    <row r="57" spans="1:7" x14ac:dyDescent="0.3">
      <c r="A57" s="58" t="s">
        <v>738</v>
      </c>
      <c r="B57" s="58" t="s">
        <v>68</v>
      </c>
      <c r="C57" s="58" t="s">
        <v>216</v>
      </c>
      <c r="D57" s="58" t="s">
        <v>327</v>
      </c>
      <c r="E57" s="58" t="s">
        <v>328</v>
      </c>
      <c r="F57" s="58" t="s">
        <v>737</v>
      </c>
      <c r="G57" s="58" t="s">
        <v>219</v>
      </c>
    </row>
    <row r="58" spans="1:7" x14ac:dyDescent="0.3">
      <c r="A58" s="58" t="s">
        <v>738</v>
      </c>
      <c r="B58" s="58" t="s">
        <v>68</v>
      </c>
      <c r="C58" s="58" t="s">
        <v>216</v>
      </c>
      <c r="D58" s="58" t="s">
        <v>329</v>
      </c>
      <c r="E58" s="58" t="s">
        <v>330</v>
      </c>
      <c r="F58" s="58" t="s">
        <v>737</v>
      </c>
      <c r="G58" s="58" t="s">
        <v>219</v>
      </c>
    </row>
    <row r="59" spans="1:7" x14ac:dyDescent="0.3">
      <c r="A59" s="58" t="s">
        <v>738</v>
      </c>
      <c r="B59" s="58" t="s">
        <v>68</v>
      </c>
      <c r="C59" s="58" t="s">
        <v>216</v>
      </c>
      <c r="D59" s="58" t="s">
        <v>331</v>
      </c>
      <c r="E59" s="58" t="s">
        <v>332</v>
      </c>
      <c r="F59" s="58" t="s">
        <v>737</v>
      </c>
      <c r="G59" s="58" t="s">
        <v>219</v>
      </c>
    </row>
    <row r="60" spans="1:7" x14ac:dyDescent="0.3">
      <c r="A60" s="58" t="s">
        <v>738</v>
      </c>
      <c r="B60" s="58" t="s">
        <v>70</v>
      </c>
      <c r="C60" s="58" t="s">
        <v>216</v>
      </c>
      <c r="D60" s="58" t="s">
        <v>333</v>
      </c>
      <c r="E60" s="58" t="s">
        <v>334</v>
      </c>
      <c r="F60" s="58" t="s">
        <v>737</v>
      </c>
      <c r="G60" s="58" t="s">
        <v>219</v>
      </c>
    </row>
    <row r="61" spans="1:7" x14ac:dyDescent="0.3">
      <c r="A61" s="58" t="s">
        <v>738</v>
      </c>
      <c r="B61" s="58" t="s">
        <v>70</v>
      </c>
      <c r="C61" s="58" t="s">
        <v>216</v>
      </c>
      <c r="D61" s="58" t="s">
        <v>335</v>
      </c>
      <c r="E61" s="58" t="s">
        <v>336</v>
      </c>
      <c r="F61" s="58" t="s">
        <v>160</v>
      </c>
      <c r="G61" s="58" t="s">
        <v>228</v>
      </c>
    </row>
    <row r="62" spans="1:7" x14ac:dyDescent="0.3">
      <c r="A62" s="58" t="s">
        <v>738</v>
      </c>
      <c r="B62" s="58" t="s">
        <v>72</v>
      </c>
      <c r="C62" s="58" t="s">
        <v>216</v>
      </c>
      <c r="D62" s="58" t="s">
        <v>337</v>
      </c>
      <c r="E62" s="58" t="s">
        <v>338</v>
      </c>
      <c r="F62" s="58" t="s">
        <v>737</v>
      </c>
      <c r="G62" s="58" t="s">
        <v>219</v>
      </c>
    </row>
    <row r="63" spans="1:7" x14ac:dyDescent="0.3">
      <c r="A63" s="58" t="s">
        <v>738</v>
      </c>
      <c r="B63" s="58" t="s">
        <v>72</v>
      </c>
      <c r="C63" s="58" t="s">
        <v>216</v>
      </c>
      <c r="D63" s="58" t="s">
        <v>339</v>
      </c>
      <c r="E63" s="58" t="s">
        <v>340</v>
      </c>
      <c r="F63" s="58" t="s">
        <v>737</v>
      </c>
      <c r="G63" s="58" t="s">
        <v>219</v>
      </c>
    </row>
    <row r="64" spans="1:7" x14ac:dyDescent="0.3">
      <c r="A64" s="58" t="s">
        <v>738</v>
      </c>
      <c r="B64" s="58" t="s">
        <v>72</v>
      </c>
      <c r="C64" s="58" t="s">
        <v>216</v>
      </c>
      <c r="D64" s="58" t="s">
        <v>341</v>
      </c>
      <c r="E64" s="58" t="s">
        <v>342</v>
      </c>
      <c r="F64" s="58" t="s">
        <v>737</v>
      </c>
      <c r="G64" s="58" t="s">
        <v>219</v>
      </c>
    </row>
    <row r="65" spans="1:7" x14ac:dyDescent="0.3">
      <c r="A65" s="58" t="s">
        <v>738</v>
      </c>
      <c r="B65" s="58" t="s">
        <v>74</v>
      </c>
      <c r="C65" s="58" t="s">
        <v>216</v>
      </c>
      <c r="D65" s="58" t="s">
        <v>343</v>
      </c>
      <c r="E65" s="58" t="s">
        <v>344</v>
      </c>
      <c r="F65" s="58" t="s">
        <v>737</v>
      </c>
      <c r="G65" s="58" t="s">
        <v>219</v>
      </c>
    </row>
    <row r="66" spans="1:7" x14ac:dyDescent="0.3">
      <c r="A66" s="58" t="s">
        <v>738</v>
      </c>
      <c r="B66" s="58" t="s">
        <v>74</v>
      </c>
      <c r="C66" s="58" t="s">
        <v>216</v>
      </c>
      <c r="D66" s="58" t="s">
        <v>345</v>
      </c>
      <c r="E66" s="58" t="s">
        <v>346</v>
      </c>
      <c r="F66" s="58" t="s">
        <v>737</v>
      </c>
      <c r="G66" s="58" t="s">
        <v>219</v>
      </c>
    </row>
    <row r="67" spans="1:7" x14ac:dyDescent="0.3">
      <c r="A67" s="58" t="s">
        <v>738</v>
      </c>
      <c r="B67" s="58" t="s">
        <v>74</v>
      </c>
      <c r="C67" s="58" t="s">
        <v>216</v>
      </c>
      <c r="D67" s="58" t="s">
        <v>347</v>
      </c>
      <c r="E67" s="58" t="s">
        <v>348</v>
      </c>
      <c r="F67" s="58" t="s">
        <v>737</v>
      </c>
      <c r="G67" s="58" t="s">
        <v>219</v>
      </c>
    </row>
    <row r="68" spans="1:7" x14ac:dyDescent="0.3">
      <c r="A68" s="58" t="s">
        <v>738</v>
      </c>
      <c r="B68" s="58" t="s">
        <v>74</v>
      </c>
      <c r="C68" s="58" t="s">
        <v>216</v>
      </c>
      <c r="D68" s="58" t="s">
        <v>349</v>
      </c>
      <c r="E68" s="58" t="s">
        <v>350</v>
      </c>
      <c r="F68" s="58" t="s">
        <v>737</v>
      </c>
      <c r="G68" s="58" t="s">
        <v>219</v>
      </c>
    </row>
    <row r="69" spans="1:7" x14ac:dyDescent="0.3">
      <c r="A69" s="58" t="s">
        <v>738</v>
      </c>
      <c r="B69" s="58" t="s">
        <v>76</v>
      </c>
      <c r="C69" s="58" t="s">
        <v>216</v>
      </c>
      <c r="D69" s="58" t="s">
        <v>351</v>
      </c>
      <c r="E69" s="58" t="s">
        <v>352</v>
      </c>
      <c r="F69" s="58" t="s">
        <v>737</v>
      </c>
      <c r="G69" s="58" t="s">
        <v>219</v>
      </c>
    </row>
    <row r="70" spans="1:7" x14ac:dyDescent="0.3">
      <c r="A70" s="58" t="s">
        <v>738</v>
      </c>
      <c r="B70" s="58" t="s">
        <v>76</v>
      </c>
      <c r="C70" s="58" t="s">
        <v>216</v>
      </c>
      <c r="D70" s="58" t="s">
        <v>353</v>
      </c>
      <c r="E70" s="58" t="s">
        <v>354</v>
      </c>
      <c r="F70" s="58" t="s">
        <v>737</v>
      </c>
      <c r="G70" s="58" t="s">
        <v>219</v>
      </c>
    </row>
    <row r="71" spans="1:7" x14ac:dyDescent="0.3">
      <c r="A71" s="58" t="s">
        <v>738</v>
      </c>
      <c r="B71" s="58" t="s">
        <v>76</v>
      </c>
      <c r="C71" s="58" t="s">
        <v>216</v>
      </c>
      <c r="D71" s="58" t="s">
        <v>355</v>
      </c>
      <c r="E71" s="58" t="s">
        <v>356</v>
      </c>
      <c r="F71" s="58" t="s">
        <v>737</v>
      </c>
      <c r="G71" s="58" t="s">
        <v>219</v>
      </c>
    </row>
    <row r="72" spans="1:7" x14ac:dyDescent="0.3">
      <c r="A72" s="58" t="s">
        <v>738</v>
      </c>
      <c r="B72" s="58" t="s">
        <v>76</v>
      </c>
      <c r="C72" s="58" t="s">
        <v>216</v>
      </c>
      <c r="D72" s="58" t="s">
        <v>357</v>
      </c>
      <c r="E72" s="58" t="s">
        <v>358</v>
      </c>
      <c r="F72" s="58" t="s">
        <v>737</v>
      </c>
      <c r="G72" s="58" t="s">
        <v>219</v>
      </c>
    </row>
    <row r="73" spans="1:7" x14ac:dyDescent="0.3">
      <c r="A73" s="58" t="s">
        <v>738</v>
      </c>
      <c r="B73" s="58" t="s">
        <v>76</v>
      </c>
      <c r="C73" s="58" t="s">
        <v>216</v>
      </c>
      <c r="D73" s="58" t="s">
        <v>359</v>
      </c>
      <c r="E73" s="58" t="s">
        <v>360</v>
      </c>
      <c r="F73" s="58" t="s">
        <v>737</v>
      </c>
      <c r="G73" s="58" t="s">
        <v>219</v>
      </c>
    </row>
    <row r="74" spans="1:7" x14ac:dyDescent="0.3">
      <c r="A74" s="58" t="s">
        <v>738</v>
      </c>
      <c r="B74" s="58" t="s">
        <v>76</v>
      </c>
      <c r="C74" s="58" t="s">
        <v>216</v>
      </c>
      <c r="D74" s="58" t="s">
        <v>361</v>
      </c>
      <c r="E74" s="58" t="s">
        <v>362</v>
      </c>
      <c r="F74" s="58" t="s">
        <v>737</v>
      </c>
      <c r="G74" s="58" t="s">
        <v>219</v>
      </c>
    </row>
    <row r="75" spans="1:7" x14ac:dyDescent="0.3">
      <c r="A75" s="58" t="s">
        <v>738</v>
      </c>
      <c r="B75" s="58" t="s">
        <v>76</v>
      </c>
      <c r="C75" s="58" t="s">
        <v>216</v>
      </c>
      <c r="D75" s="58" t="s">
        <v>363</v>
      </c>
      <c r="E75" s="58" t="s">
        <v>364</v>
      </c>
      <c r="F75" s="58" t="s">
        <v>737</v>
      </c>
      <c r="G75" s="58" t="s">
        <v>219</v>
      </c>
    </row>
    <row r="76" spans="1:7" x14ac:dyDescent="0.3">
      <c r="A76" s="58" t="s">
        <v>738</v>
      </c>
      <c r="B76" s="58" t="s">
        <v>76</v>
      </c>
      <c r="C76" s="58" t="s">
        <v>216</v>
      </c>
      <c r="D76" s="58" t="s">
        <v>365</v>
      </c>
      <c r="E76" s="58" t="s">
        <v>366</v>
      </c>
      <c r="F76" s="58" t="s">
        <v>737</v>
      </c>
      <c r="G76" s="58" t="s">
        <v>219</v>
      </c>
    </row>
    <row r="77" spans="1:7" x14ac:dyDescent="0.3">
      <c r="A77" s="58" t="s">
        <v>738</v>
      </c>
      <c r="B77" s="58" t="s">
        <v>76</v>
      </c>
      <c r="C77" s="58" t="s">
        <v>216</v>
      </c>
      <c r="D77" s="58" t="s">
        <v>367</v>
      </c>
      <c r="E77" s="58" t="s">
        <v>368</v>
      </c>
      <c r="F77" s="58" t="s">
        <v>126</v>
      </c>
      <c r="G77" s="58" t="s">
        <v>228</v>
      </c>
    </row>
    <row r="78" spans="1:7" x14ac:dyDescent="0.3">
      <c r="A78" s="58" t="s">
        <v>738</v>
      </c>
      <c r="B78" s="58" t="s">
        <v>78</v>
      </c>
      <c r="C78" s="58" t="s">
        <v>216</v>
      </c>
      <c r="D78" s="58" t="s">
        <v>369</v>
      </c>
      <c r="E78" s="58" t="s">
        <v>370</v>
      </c>
      <c r="F78" s="58" t="s">
        <v>737</v>
      </c>
      <c r="G78" s="58" t="s">
        <v>219</v>
      </c>
    </row>
    <row r="79" spans="1:7" x14ac:dyDescent="0.3">
      <c r="A79" s="58" t="s">
        <v>738</v>
      </c>
      <c r="B79" s="58" t="s">
        <v>78</v>
      </c>
      <c r="C79" s="58" t="s">
        <v>216</v>
      </c>
      <c r="D79" s="58" t="s">
        <v>371</v>
      </c>
      <c r="E79" s="58" t="s">
        <v>372</v>
      </c>
      <c r="F79" s="58" t="s">
        <v>737</v>
      </c>
      <c r="G79" s="58" t="s">
        <v>219</v>
      </c>
    </row>
    <row r="80" spans="1:7" x14ac:dyDescent="0.3">
      <c r="A80" s="58" t="s">
        <v>738</v>
      </c>
      <c r="B80" s="58" t="s">
        <v>78</v>
      </c>
      <c r="C80" s="58" t="s">
        <v>216</v>
      </c>
      <c r="D80" s="58" t="s">
        <v>373</v>
      </c>
      <c r="E80" s="58" t="s">
        <v>374</v>
      </c>
      <c r="F80" s="58" t="s">
        <v>737</v>
      </c>
      <c r="G80" s="58" t="s">
        <v>219</v>
      </c>
    </row>
    <row r="81" spans="1:7" x14ac:dyDescent="0.3">
      <c r="A81" s="58" t="s">
        <v>738</v>
      </c>
      <c r="B81" s="58" t="s">
        <v>78</v>
      </c>
      <c r="C81" s="58" t="s">
        <v>216</v>
      </c>
      <c r="D81" s="58" t="s">
        <v>375</v>
      </c>
      <c r="E81" s="58" t="s">
        <v>376</v>
      </c>
      <c r="F81" s="58" t="s">
        <v>737</v>
      </c>
      <c r="G81" s="58" t="s">
        <v>219</v>
      </c>
    </row>
    <row r="82" spans="1:7" x14ac:dyDescent="0.3">
      <c r="A82" s="58" t="s">
        <v>738</v>
      </c>
      <c r="B82" s="58" t="s">
        <v>80</v>
      </c>
      <c r="C82" s="58" t="s">
        <v>216</v>
      </c>
      <c r="D82" s="58" t="s">
        <v>377</v>
      </c>
      <c r="E82" s="58" t="s">
        <v>378</v>
      </c>
      <c r="F82" s="58" t="s">
        <v>737</v>
      </c>
      <c r="G82" s="58" t="s">
        <v>219</v>
      </c>
    </row>
    <row r="83" spans="1:7" x14ac:dyDescent="0.3">
      <c r="A83" s="58" t="s">
        <v>738</v>
      </c>
      <c r="B83" s="58" t="s">
        <v>80</v>
      </c>
      <c r="C83" s="58" t="s">
        <v>216</v>
      </c>
      <c r="D83" s="58" t="s">
        <v>379</v>
      </c>
      <c r="E83" s="58" t="s">
        <v>380</v>
      </c>
      <c r="F83" s="58" t="s">
        <v>737</v>
      </c>
      <c r="G83" s="58" t="s">
        <v>219</v>
      </c>
    </row>
    <row r="84" spans="1:7" x14ac:dyDescent="0.3">
      <c r="A84" s="58" t="s">
        <v>738</v>
      </c>
      <c r="B84" s="58" t="s">
        <v>80</v>
      </c>
      <c r="C84" s="58" t="s">
        <v>216</v>
      </c>
      <c r="D84" s="58" t="s">
        <v>381</v>
      </c>
      <c r="E84" s="58" t="s">
        <v>382</v>
      </c>
      <c r="F84" s="58" t="s">
        <v>737</v>
      </c>
      <c r="G84" s="58" t="s">
        <v>219</v>
      </c>
    </row>
    <row r="85" spans="1:7" x14ac:dyDescent="0.3">
      <c r="A85" s="58" t="s">
        <v>738</v>
      </c>
      <c r="B85" s="58" t="s">
        <v>80</v>
      </c>
      <c r="C85" s="58" t="s">
        <v>216</v>
      </c>
      <c r="D85" s="58" t="s">
        <v>383</v>
      </c>
      <c r="E85" s="58" t="s">
        <v>384</v>
      </c>
      <c r="F85" s="58" t="s">
        <v>737</v>
      </c>
      <c r="G85" s="58" t="s">
        <v>219</v>
      </c>
    </row>
    <row r="86" spans="1:7" x14ac:dyDescent="0.3">
      <c r="A86" s="58" t="s">
        <v>738</v>
      </c>
      <c r="B86" s="58" t="s">
        <v>80</v>
      </c>
      <c r="C86" s="58" t="s">
        <v>216</v>
      </c>
      <c r="D86" s="58" t="s">
        <v>385</v>
      </c>
      <c r="E86" s="58" t="s">
        <v>386</v>
      </c>
      <c r="F86" s="58" t="s">
        <v>737</v>
      </c>
      <c r="G86" s="58" t="s">
        <v>219</v>
      </c>
    </row>
    <row r="87" spans="1:7" x14ac:dyDescent="0.3">
      <c r="A87" s="58" t="s">
        <v>738</v>
      </c>
      <c r="B87" s="58" t="s">
        <v>82</v>
      </c>
      <c r="C87" s="58" t="s">
        <v>216</v>
      </c>
      <c r="D87" s="58" t="s">
        <v>387</v>
      </c>
      <c r="E87" s="58" t="s">
        <v>388</v>
      </c>
      <c r="F87" s="58" t="s">
        <v>737</v>
      </c>
      <c r="G87" s="58" t="s">
        <v>219</v>
      </c>
    </row>
    <row r="88" spans="1:7" x14ac:dyDescent="0.3">
      <c r="A88" s="58" t="s">
        <v>738</v>
      </c>
      <c r="B88" s="58" t="s">
        <v>82</v>
      </c>
      <c r="C88" s="58" t="s">
        <v>216</v>
      </c>
      <c r="D88" s="58" t="s">
        <v>389</v>
      </c>
      <c r="E88" s="58" t="s">
        <v>390</v>
      </c>
      <c r="F88" s="58" t="s">
        <v>737</v>
      </c>
      <c r="G88" s="58" t="s">
        <v>219</v>
      </c>
    </row>
    <row r="89" spans="1:7" x14ac:dyDescent="0.3">
      <c r="A89" s="58" t="s">
        <v>738</v>
      </c>
      <c r="B89" s="58" t="s">
        <v>84</v>
      </c>
      <c r="C89" s="58" t="s">
        <v>216</v>
      </c>
      <c r="D89" s="58" t="s">
        <v>391</v>
      </c>
      <c r="E89" s="58" t="s">
        <v>392</v>
      </c>
      <c r="F89" s="58" t="s">
        <v>737</v>
      </c>
      <c r="G89" s="58" t="s">
        <v>219</v>
      </c>
    </row>
    <row r="90" spans="1:7" x14ac:dyDescent="0.3">
      <c r="A90" s="58" t="s">
        <v>738</v>
      </c>
      <c r="B90" s="58" t="s">
        <v>86</v>
      </c>
      <c r="C90" s="58" t="s">
        <v>216</v>
      </c>
      <c r="D90" s="58" t="s">
        <v>393</v>
      </c>
      <c r="E90" s="58" t="s">
        <v>394</v>
      </c>
      <c r="F90" s="58" t="s">
        <v>737</v>
      </c>
      <c r="G90" s="58" t="s">
        <v>219</v>
      </c>
    </row>
    <row r="91" spans="1:7" x14ac:dyDescent="0.3">
      <c r="A91" s="58" t="s">
        <v>738</v>
      </c>
      <c r="B91" s="58" t="s">
        <v>86</v>
      </c>
      <c r="C91" s="58" t="s">
        <v>216</v>
      </c>
      <c r="D91" s="58" t="s">
        <v>395</v>
      </c>
      <c r="E91" s="58" t="s">
        <v>396</v>
      </c>
      <c r="F91" s="58" t="s">
        <v>737</v>
      </c>
      <c r="G91" s="58" t="s">
        <v>219</v>
      </c>
    </row>
    <row r="92" spans="1:7" x14ac:dyDescent="0.3">
      <c r="A92" s="58" t="s">
        <v>738</v>
      </c>
      <c r="B92" s="58" t="s">
        <v>86</v>
      </c>
      <c r="C92" s="58" t="s">
        <v>216</v>
      </c>
      <c r="D92" s="58" t="s">
        <v>397</v>
      </c>
      <c r="E92" s="58" t="s">
        <v>398</v>
      </c>
      <c r="F92" s="58" t="s">
        <v>737</v>
      </c>
      <c r="G92" s="58" t="s">
        <v>219</v>
      </c>
    </row>
    <row r="93" spans="1:7" x14ac:dyDescent="0.3">
      <c r="A93" s="58" t="s">
        <v>738</v>
      </c>
      <c r="B93" s="58" t="s">
        <v>86</v>
      </c>
      <c r="C93" s="58" t="s">
        <v>216</v>
      </c>
      <c r="D93" s="58" t="s">
        <v>399</v>
      </c>
      <c r="E93" s="58" t="s">
        <v>400</v>
      </c>
      <c r="F93" s="58" t="s">
        <v>737</v>
      </c>
      <c r="G93" s="58" t="s">
        <v>219</v>
      </c>
    </row>
    <row r="94" spans="1:7" x14ac:dyDescent="0.3">
      <c r="A94" s="58" t="s">
        <v>738</v>
      </c>
      <c r="B94" s="58" t="s">
        <v>86</v>
      </c>
      <c r="C94" s="58" t="s">
        <v>216</v>
      </c>
      <c r="D94" s="58" t="s">
        <v>401</v>
      </c>
      <c r="E94" s="58" t="s">
        <v>402</v>
      </c>
      <c r="F94" s="58" t="s">
        <v>737</v>
      </c>
      <c r="G94" s="58" t="s">
        <v>219</v>
      </c>
    </row>
    <row r="95" spans="1:7" x14ac:dyDescent="0.3">
      <c r="A95" s="58" t="s">
        <v>738</v>
      </c>
      <c r="B95" s="58" t="s">
        <v>86</v>
      </c>
      <c r="C95" s="58" t="s">
        <v>216</v>
      </c>
      <c r="D95" s="58" t="s">
        <v>403</v>
      </c>
      <c r="E95" s="58" t="s">
        <v>404</v>
      </c>
      <c r="F95" s="58" t="s">
        <v>737</v>
      </c>
      <c r="G95" s="58" t="s">
        <v>219</v>
      </c>
    </row>
    <row r="96" spans="1:7" x14ac:dyDescent="0.3">
      <c r="A96" s="58" t="s">
        <v>738</v>
      </c>
      <c r="B96" s="58" t="s">
        <v>88</v>
      </c>
      <c r="C96" s="58" t="s">
        <v>216</v>
      </c>
      <c r="D96" s="58" t="s">
        <v>405</v>
      </c>
      <c r="E96" s="58" t="s">
        <v>406</v>
      </c>
      <c r="F96" s="58" t="s">
        <v>737</v>
      </c>
      <c r="G96" s="58" t="s">
        <v>219</v>
      </c>
    </row>
    <row r="97" spans="1:7" x14ac:dyDescent="0.3">
      <c r="A97" s="58" t="s">
        <v>738</v>
      </c>
      <c r="B97" s="58" t="s">
        <v>88</v>
      </c>
      <c r="C97" s="58" t="s">
        <v>216</v>
      </c>
      <c r="D97" s="58" t="s">
        <v>407</v>
      </c>
      <c r="E97" s="58" t="s">
        <v>408</v>
      </c>
      <c r="F97" s="58" t="s">
        <v>737</v>
      </c>
      <c r="G97" s="58" t="s">
        <v>219</v>
      </c>
    </row>
    <row r="98" spans="1:7" x14ac:dyDescent="0.3">
      <c r="A98" s="58" t="s">
        <v>738</v>
      </c>
      <c r="B98" s="58" t="s">
        <v>88</v>
      </c>
      <c r="C98" s="58" t="s">
        <v>216</v>
      </c>
      <c r="D98" s="58" t="s">
        <v>409</v>
      </c>
      <c r="E98" s="58" t="s">
        <v>410</v>
      </c>
      <c r="F98" s="58" t="s">
        <v>737</v>
      </c>
      <c r="G98" s="58" t="s">
        <v>219</v>
      </c>
    </row>
    <row r="99" spans="1:7" x14ac:dyDescent="0.3">
      <c r="A99" s="58" t="s">
        <v>738</v>
      </c>
      <c r="B99" s="58" t="s">
        <v>88</v>
      </c>
      <c r="C99" s="58" t="s">
        <v>216</v>
      </c>
      <c r="D99" s="58" t="s">
        <v>411</v>
      </c>
      <c r="E99" s="58" t="s">
        <v>412</v>
      </c>
      <c r="F99" s="58" t="s">
        <v>737</v>
      </c>
      <c r="G99" s="58" t="s">
        <v>219</v>
      </c>
    </row>
    <row r="100" spans="1:7" x14ac:dyDescent="0.3">
      <c r="A100" s="58" t="s">
        <v>738</v>
      </c>
      <c r="B100" s="58" t="s">
        <v>90</v>
      </c>
      <c r="C100" s="58" t="s">
        <v>216</v>
      </c>
      <c r="D100" s="58" t="s">
        <v>413</v>
      </c>
      <c r="E100" s="58" t="s">
        <v>414</v>
      </c>
      <c r="F100" s="58" t="s">
        <v>737</v>
      </c>
      <c r="G100" s="58" t="s">
        <v>219</v>
      </c>
    </row>
    <row r="101" spans="1:7" x14ac:dyDescent="0.3">
      <c r="A101" s="58" t="s">
        <v>738</v>
      </c>
      <c r="B101" s="58" t="s">
        <v>90</v>
      </c>
      <c r="C101" s="58" t="s">
        <v>216</v>
      </c>
      <c r="D101" s="58" t="s">
        <v>415</v>
      </c>
      <c r="E101" s="58" t="s">
        <v>416</v>
      </c>
      <c r="F101" s="58" t="s">
        <v>737</v>
      </c>
      <c r="G101" s="58" t="s">
        <v>219</v>
      </c>
    </row>
    <row r="102" spans="1:7" x14ac:dyDescent="0.3">
      <c r="A102" s="58" t="s">
        <v>738</v>
      </c>
      <c r="B102" s="58" t="s">
        <v>92</v>
      </c>
      <c r="C102" s="58" t="s">
        <v>216</v>
      </c>
      <c r="D102" s="58" t="s">
        <v>417</v>
      </c>
      <c r="E102" s="58" t="s">
        <v>418</v>
      </c>
      <c r="F102" s="58" t="s">
        <v>737</v>
      </c>
      <c r="G102" s="58" t="s">
        <v>219</v>
      </c>
    </row>
    <row r="103" spans="1:7" x14ac:dyDescent="0.3">
      <c r="A103" s="58" t="s">
        <v>738</v>
      </c>
      <c r="B103" s="58" t="s">
        <v>92</v>
      </c>
      <c r="C103" s="58" t="s">
        <v>216</v>
      </c>
      <c r="D103" s="58" t="s">
        <v>419</v>
      </c>
      <c r="E103" s="58" t="s">
        <v>420</v>
      </c>
      <c r="F103" s="58" t="s">
        <v>737</v>
      </c>
      <c r="G103" s="58" t="s">
        <v>219</v>
      </c>
    </row>
    <row r="104" spans="1:7" x14ac:dyDescent="0.3">
      <c r="A104" s="58" t="s">
        <v>738</v>
      </c>
      <c r="B104" s="58" t="s">
        <v>92</v>
      </c>
      <c r="C104" s="58" t="s">
        <v>216</v>
      </c>
      <c r="D104" s="58" t="s">
        <v>421</v>
      </c>
      <c r="E104" s="58" t="s">
        <v>422</v>
      </c>
      <c r="F104" s="58" t="s">
        <v>737</v>
      </c>
      <c r="G104" s="58" t="s">
        <v>219</v>
      </c>
    </row>
    <row r="105" spans="1:7" x14ac:dyDescent="0.3">
      <c r="A105" s="58" t="s">
        <v>738</v>
      </c>
      <c r="B105" s="58" t="s">
        <v>92</v>
      </c>
      <c r="C105" s="58" t="s">
        <v>216</v>
      </c>
      <c r="D105" s="58" t="s">
        <v>423</v>
      </c>
      <c r="E105" s="58" t="s">
        <v>424</v>
      </c>
      <c r="F105" s="58" t="s">
        <v>92</v>
      </c>
      <c r="G105" s="58" t="s">
        <v>228</v>
      </c>
    </row>
    <row r="106" spans="1:7" x14ac:dyDescent="0.3">
      <c r="A106" s="58" t="s">
        <v>738</v>
      </c>
      <c r="B106" s="58" t="s">
        <v>94</v>
      </c>
      <c r="C106" s="58" t="s">
        <v>216</v>
      </c>
      <c r="D106" s="58" t="s">
        <v>425</v>
      </c>
      <c r="E106" s="58" t="s">
        <v>426</v>
      </c>
      <c r="F106" s="58" t="s">
        <v>737</v>
      </c>
      <c r="G106" s="58" t="s">
        <v>219</v>
      </c>
    </row>
    <row r="107" spans="1:7" x14ac:dyDescent="0.3">
      <c r="A107" s="58" t="s">
        <v>738</v>
      </c>
      <c r="B107" s="58" t="s">
        <v>94</v>
      </c>
      <c r="C107" s="58" t="s">
        <v>216</v>
      </c>
      <c r="D107" s="58" t="s">
        <v>427</v>
      </c>
      <c r="E107" s="58" t="s">
        <v>428</v>
      </c>
      <c r="F107" s="58" t="s">
        <v>737</v>
      </c>
      <c r="G107" s="58" t="s">
        <v>219</v>
      </c>
    </row>
    <row r="108" spans="1:7" x14ac:dyDescent="0.3">
      <c r="A108" s="58" t="s">
        <v>738</v>
      </c>
      <c r="B108" s="58" t="s">
        <v>96</v>
      </c>
      <c r="C108" s="58" t="s">
        <v>216</v>
      </c>
      <c r="D108" s="58" t="s">
        <v>429</v>
      </c>
      <c r="E108" s="58" t="s">
        <v>430</v>
      </c>
      <c r="F108" s="58" t="s">
        <v>737</v>
      </c>
      <c r="G108" s="58" t="s">
        <v>219</v>
      </c>
    </row>
    <row r="109" spans="1:7" x14ac:dyDescent="0.3">
      <c r="A109" s="58" t="s">
        <v>738</v>
      </c>
      <c r="B109" s="58" t="s">
        <v>96</v>
      </c>
      <c r="C109" s="58" t="s">
        <v>216</v>
      </c>
      <c r="D109" s="58" t="s">
        <v>431</v>
      </c>
      <c r="E109" s="58" t="s">
        <v>432</v>
      </c>
      <c r="F109" s="58" t="s">
        <v>737</v>
      </c>
      <c r="G109" s="58" t="s">
        <v>219</v>
      </c>
    </row>
    <row r="110" spans="1:7" x14ac:dyDescent="0.3">
      <c r="A110" s="58" t="s">
        <v>738</v>
      </c>
      <c r="B110" s="58" t="s">
        <v>98</v>
      </c>
      <c r="C110" s="58" t="s">
        <v>216</v>
      </c>
      <c r="D110" s="58" t="s">
        <v>245</v>
      </c>
      <c r="E110" s="58" t="s">
        <v>246</v>
      </c>
      <c r="F110" s="58" t="s">
        <v>98</v>
      </c>
      <c r="G110" s="58" t="s">
        <v>228</v>
      </c>
    </row>
    <row r="111" spans="1:7" x14ac:dyDescent="0.3">
      <c r="A111" s="58" t="s">
        <v>738</v>
      </c>
      <c r="B111" s="58" t="s">
        <v>98</v>
      </c>
      <c r="C111" s="58" t="s">
        <v>216</v>
      </c>
      <c r="D111" s="58" t="s">
        <v>433</v>
      </c>
      <c r="E111" s="58" t="s">
        <v>434</v>
      </c>
      <c r="F111" s="58" t="s">
        <v>737</v>
      </c>
      <c r="G111" s="58" t="s">
        <v>219</v>
      </c>
    </row>
    <row r="112" spans="1:7" x14ac:dyDescent="0.3">
      <c r="A112" s="58" t="s">
        <v>738</v>
      </c>
      <c r="B112" s="58" t="s">
        <v>98</v>
      </c>
      <c r="C112" s="58" t="s">
        <v>216</v>
      </c>
      <c r="D112" s="58" t="s">
        <v>435</v>
      </c>
      <c r="E112" s="58" t="s">
        <v>436</v>
      </c>
      <c r="F112" s="58" t="s">
        <v>737</v>
      </c>
      <c r="G112" s="58" t="s">
        <v>219</v>
      </c>
    </row>
    <row r="113" spans="1:7" x14ac:dyDescent="0.3">
      <c r="A113" s="58" t="s">
        <v>738</v>
      </c>
      <c r="B113" s="58" t="s">
        <v>100</v>
      </c>
      <c r="C113" s="58" t="s">
        <v>216</v>
      </c>
      <c r="D113" s="58" t="s">
        <v>437</v>
      </c>
      <c r="E113" s="58" t="s">
        <v>438</v>
      </c>
      <c r="F113" s="58" t="s">
        <v>737</v>
      </c>
      <c r="G113" s="58" t="s">
        <v>219</v>
      </c>
    </row>
    <row r="114" spans="1:7" x14ac:dyDescent="0.3">
      <c r="A114" s="58" t="s">
        <v>738</v>
      </c>
      <c r="B114" s="58" t="s">
        <v>102</v>
      </c>
      <c r="C114" s="58" t="s">
        <v>216</v>
      </c>
      <c r="D114" s="58" t="s">
        <v>439</v>
      </c>
      <c r="E114" s="58" t="s">
        <v>440</v>
      </c>
      <c r="F114" s="58" t="s">
        <v>737</v>
      </c>
      <c r="G114" s="58" t="s">
        <v>219</v>
      </c>
    </row>
    <row r="115" spans="1:7" x14ac:dyDescent="0.3">
      <c r="A115" s="58" t="s">
        <v>738</v>
      </c>
      <c r="B115" s="58" t="s">
        <v>104</v>
      </c>
      <c r="C115" s="58" t="s">
        <v>216</v>
      </c>
      <c r="D115" s="58" t="s">
        <v>226</v>
      </c>
      <c r="E115" s="58" t="s">
        <v>227</v>
      </c>
      <c r="F115" s="58" t="s">
        <v>104</v>
      </c>
      <c r="G115" s="58" t="s">
        <v>228</v>
      </c>
    </row>
    <row r="116" spans="1:7" x14ac:dyDescent="0.3">
      <c r="A116" s="58" t="s">
        <v>738</v>
      </c>
      <c r="B116" s="58" t="s">
        <v>104</v>
      </c>
      <c r="C116" s="58" t="s">
        <v>216</v>
      </c>
      <c r="D116" s="58" t="s">
        <v>441</v>
      </c>
      <c r="E116" s="58" t="s">
        <v>442</v>
      </c>
      <c r="F116" s="58" t="s">
        <v>737</v>
      </c>
      <c r="G116" s="58" t="s">
        <v>219</v>
      </c>
    </row>
    <row r="117" spans="1:7" x14ac:dyDescent="0.3">
      <c r="A117" s="58" t="s">
        <v>738</v>
      </c>
      <c r="B117" s="58" t="s">
        <v>104</v>
      </c>
      <c r="C117" s="58" t="s">
        <v>216</v>
      </c>
      <c r="D117" s="58" t="s">
        <v>443</v>
      </c>
      <c r="E117" s="58" t="s">
        <v>444</v>
      </c>
      <c r="F117" s="58" t="s">
        <v>737</v>
      </c>
      <c r="G117" s="58" t="s">
        <v>219</v>
      </c>
    </row>
    <row r="118" spans="1:7" x14ac:dyDescent="0.3">
      <c r="A118" s="58" t="s">
        <v>738</v>
      </c>
      <c r="B118" s="58" t="s">
        <v>106</v>
      </c>
      <c r="C118" s="58" t="s">
        <v>216</v>
      </c>
      <c r="D118" s="58" t="s">
        <v>445</v>
      </c>
      <c r="E118" s="58" t="s">
        <v>446</v>
      </c>
      <c r="F118" s="58" t="s">
        <v>737</v>
      </c>
      <c r="G118" s="58" t="s">
        <v>219</v>
      </c>
    </row>
    <row r="119" spans="1:7" x14ac:dyDescent="0.3">
      <c r="A119" s="58" t="s">
        <v>738</v>
      </c>
      <c r="B119" s="58" t="s">
        <v>106</v>
      </c>
      <c r="C119" s="58" t="s">
        <v>216</v>
      </c>
      <c r="D119" s="58" t="s">
        <v>447</v>
      </c>
      <c r="E119" s="58" t="s">
        <v>448</v>
      </c>
      <c r="F119" s="58" t="s">
        <v>737</v>
      </c>
      <c r="G119" s="58" t="s">
        <v>219</v>
      </c>
    </row>
    <row r="120" spans="1:7" x14ac:dyDescent="0.3">
      <c r="A120" s="58" t="s">
        <v>738</v>
      </c>
      <c r="B120" s="58" t="s">
        <v>108</v>
      </c>
      <c r="C120" s="58" t="s">
        <v>216</v>
      </c>
      <c r="D120" s="58" t="s">
        <v>317</v>
      </c>
      <c r="E120" s="58" t="s">
        <v>318</v>
      </c>
      <c r="F120" s="58" t="s">
        <v>62</v>
      </c>
      <c r="G120" s="58" t="s">
        <v>228</v>
      </c>
    </row>
    <row r="121" spans="1:7" x14ac:dyDescent="0.3">
      <c r="A121" s="58" t="s">
        <v>738</v>
      </c>
      <c r="B121" s="58" t="s">
        <v>108</v>
      </c>
      <c r="C121" s="58" t="s">
        <v>216</v>
      </c>
      <c r="D121" s="58" t="s">
        <v>449</v>
      </c>
      <c r="E121" s="58" t="s">
        <v>450</v>
      </c>
      <c r="F121" s="58" t="s">
        <v>737</v>
      </c>
      <c r="G121" s="58" t="s">
        <v>219</v>
      </c>
    </row>
    <row r="122" spans="1:7" x14ac:dyDescent="0.3">
      <c r="A122" s="58" t="s">
        <v>738</v>
      </c>
      <c r="B122" s="58" t="s">
        <v>108</v>
      </c>
      <c r="C122" s="58" t="s">
        <v>216</v>
      </c>
      <c r="D122" s="58" t="s">
        <v>451</v>
      </c>
      <c r="E122" s="58" t="s">
        <v>452</v>
      </c>
      <c r="F122" s="58" t="s">
        <v>737</v>
      </c>
      <c r="G122" s="58" t="s">
        <v>219</v>
      </c>
    </row>
    <row r="123" spans="1:7" x14ac:dyDescent="0.3">
      <c r="A123" s="58" t="s">
        <v>738</v>
      </c>
      <c r="B123" s="58" t="s">
        <v>108</v>
      </c>
      <c r="C123" s="58" t="s">
        <v>216</v>
      </c>
      <c r="D123" s="58" t="s">
        <v>453</v>
      </c>
      <c r="E123" s="58" t="s">
        <v>454</v>
      </c>
      <c r="F123" s="58" t="s">
        <v>737</v>
      </c>
      <c r="G123" s="58" t="s">
        <v>219</v>
      </c>
    </row>
    <row r="124" spans="1:7" x14ac:dyDescent="0.3">
      <c r="A124" s="58" t="s">
        <v>738</v>
      </c>
      <c r="B124" s="58" t="s">
        <v>108</v>
      </c>
      <c r="C124" s="58" t="s">
        <v>216</v>
      </c>
      <c r="D124" s="58" t="s">
        <v>455</v>
      </c>
      <c r="E124" s="58" t="s">
        <v>456</v>
      </c>
      <c r="F124" s="58" t="s">
        <v>737</v>
      </c>
      <c r="G124" s="58" t="s">
        <v>219</v>
      </c>
    </row>
    <row r="125" spans="1:7" x14ac:dyDescent="0.3">
      <c r="A125" s="58" t="s">
        <v>738</v>
      </c>
      <c r="B125" s="58" t="s">
        <v>108</v>
      </c>
      <c r="C125" s="58" t="s">
        <v>216</v>
      </c>
      <c r="D125" s="58" t="s">
        <v>457</v>
      </c>
      <c r="E125" s="58" t="s">
        <v>458</v>
      </c>
      <c r="F125" s="58" t="s">
        <v>737</v>
      </c>
      <c r="G125" s="58" t="s">
        <v>219</v>
      </c>
    </row>
    <row r="126" spans="1:7" x14ac:dyDescent="0.3">
      <c r="A126" s="58" t="s">
        <v>738</v>
      </c>
      <c r="B126" s="58" t="s">
        <v>108</v>
      </c>
      <c r="C126" s="58" t="s">
        <v>216</v>
      </c>
      <c r="D126" s="58" t="s">
        <v>459</v>
      </c>
      <c r="E126" s="58" t="s">
        <v>460</v>
      </c>
      <c r="F126" s="58" t="s">
        <v>737</v>
      </c>
      <c r="G126" s="58" t="s">
        <v>219</v>
      </c>
    </row>
    <row r="127" spans="1:7" x14ac:dyDescent="0.3">
      <c r="A127" s="58" t="s">
        <v>738</v>
      </c>
      <c r="B127" s="58" t="s">
        <v>110</v>
      </c>
      <c r="C127" s="58" t="s">
        <v>216</v>
      </c>
      <c r="D127" s="58" t="s">
        <v>461</v>
      </c>
      <c r="E127" s="58" t="s">
        <v>462</v>
      </c>
      <c r="F127" s="58" t="s">
        <v>737</v>
      </c>
      <c r="G127" s="58" t="s">
        <v>219</v>
      </c>
    </row>
    <row r="128" spans="1:7" x14ac:dyDescent="0.3">
      <c r="A128" s="58" t="s">
        <v>738</v>
      </c>
      <c r="B128" s="58" t="s">
        <v>112</v>
      </c>
      <c r="C128" s="58" t="s">
        <v>216</v>
      </c>
      <c r="D128" s="58" t="s">
        <v>463</v>
      </c>
      <c r="E128" s="58" t="s">
        <v>464</v>
      </c>
      <c r="F128" s="58" t="s">
        <v>737</v>
      </c>
      <c r="G128" s="58" t="s">
        <v>219</v>
      </c>
    </row>
    <row r="129" spans="1:7" x14ac:dyDescent="0.3">
      <c r="A129" s="58" t="s">
        <v>738</v>
      </c>
      <c r="B129" s="58" t="s">
        <v>112</v>
      </c>
      <c r="C129" s="58" t="s">
        <v>216</v>
      </c>
      <c r="D129" s="58" t="s">
        <v>465</v>
      </c>
      <c r="E129" s="58" t="s">
        <v>466</v>
      </c>
      <c r="F129" s="58" t="s">
        <v>737</v>
      </c>
      <c r="G129" s="58" t="s">
        <v>219</v>
      </c>
    </row>
    <row r="130" spans="1:7" x14ac:dyDescent="0.3">
      <c r="A130" s="58" t="s">
        <v>738</v>
      </c>
      <c r="B130" s="58" t="s">
        <v>112</v>
      </c>
      <c r="C130" s="58" t="s">
        <v>216</v>
      </c>
      <c r="D130" s="58" t="s">
        <v>467</v>
      </c>
      <c r="E130" s="58" t="s">
        <v>468</v>
      </c>
      <c r="F130" s="58" t="s">
        <v>737</v>
      </c>
      <c r="G130" s="58" t="s">
        <v>219</v>
      </c>
    </row>
    <row r="131" spans="1:7" x14ac:dyDescent="0.3">
      <c r="A131" s="58" t="s">
        <v>738</v>
      </c>
      <c r="B131" s="58" t="s">
        <v>112</v>
      </c>
      <c r="C131" s="58" t="s">
        <v>216</v>
      </c>
      <c r="D131" s="58" t="s">
        <v>469</v>
      </c>
      <c r="E131" s="58" t="s">
        <v>470</v>
      </c>
      <c r="F131" s="58" t="s">
        <v>737</v>
      </c>
      <c r="G131" s="58" t="s">
        <v>219</v>
      </c>
    </row>
    <row r="132" spans="1:7" x14ac:dyDescent="0.3">
      <c r="A132" s="58" t="s">
        <v>738</v>
      </c>
      <c r="B132" s="58" t="s">
        <v>112</v>
      </c>
      <c r="C132" s="58" t="s">
        <v>216</v>
      </c>
      <c r="D132" s="58" t="s">
        <v>471</v>
      </c>
      <c r="E132" s="58" t="s">
        <v>472</v>
      </c>
      <c r="F132" s="58" t="s">
        <v>737</v>
      </c>
      <c r="G132" s="58" t="s">
        <v>219</v>
      </c>
    </row>
    <row r="133" spans="1:7" x14ac:dyDescent="0.3">
      <c r="A133" s="58" t="s">
        <v>738</v>
      </c>
      <c r="B133" s="58" t="s">
        <v>112</v>
      </c>
      <c r="C133" s="58" t="s">
        <v>216</v>
      </c>
      <c r="D133" s="58" t="s">
        <v>473</v>
      </c>
      <c r="E133" s="58" t="s">
        <v>474</v>
      </c>
      <c r="F133" s="58" t="s">
        <v>737</v>
      </c>
      <c r="G133" s="58" t="s">
        <v>219</v>
      </c>
    </row>
    <row r="134" spans="1:7" x14ac:dyDescent="0.3">
      <c r="A134" s="58" t="s">
        <v>738</v>
      </c>
      <c r="B134" s="58" t="s">
        <v>112</v>
      </c>
      <c r="C134" s="58" t="s">
        <v>216</v>
      </c>
      <c r="D134" s="58" t="s">
        <v>475</v>
      </c>
      <c r="E134" s="58" t="s">
        <v>476</v>
      </c>
      <c r="F134" s="58" t="s">
        <v>737</v>
      </c>
      <c r="G134" s="58" t="s">
        <v>219</v>
      </c>
    </row>
    <row r="135" spans="1:7" x14ac:dyDescent="0.3">
      <c r="A135" s="58" t="s">
        <v>738</v>
      </c>
      <c r="B135" s="58" t="s">
        <v>114</v>
      </c>
      <c r="C135" s="58" t="s">
        <v>216</v>
      </c>
      <c r="D135" s="58" t="s">
        <v>477</v>
      </c>
      <c r="E135" s="58" t="s">
        <v>478</v>
      </c>
      <c r="F135" s="58" t="s">
        <v>737</v>
      </c>
      <c r="G135" s="58" t="s">
        <v>219</v>
      </c>
    </row>
    <row r="136" spans="1:7" x14ac:dyDescent="0.3">
      <c r="A136" s="58" t="s">
        <v>738</v>
      </c>
      <c r="B136" s="58" t="s">
        <v>114</v>
      </c>
      <c r="C136" s="58" t="s">
        <v>216</v>
      </c>
      <c r="D136" s="58" t="s">
        <v>479</v>
      </c>
      <c r="E136" s="58" t="s">
        <v>480</v>
      </c>
      <c r="F136" s="58" t="s">
        <v>737</v>
      </c>
      <c r="G136" s="58" t="s">
        <v>219</v>
      </c>
    </row>
    <row r="137" spans="1:7" x14ac:dyDescent="0.3">
      <c r="A137" s="58" t="s">
        <v>738</v>
      </c>
      <c r="B137" s="58" t="s">
        <v>114</v>
      </c>
      <c r="C137" s="58" t="s">
        <v>216</v>
      </c>
      <c r="D137" s="58" t="s">
        <v>481</v>
      </c>
      <c r="E137" s="58" t="s">
        <v>482</v>
      </c>
      <c r="F137" s="58" t="s">
        <v>737</v>
      </c>
      <c r="G137" s="58" t="s">
        <v>219</v>
      </c>
    </row>
    <row r="138" spans="1:7" x14ac:dyDescent="0.3">
      <c r="A138" s="58" t="s">
        <v>738</v>
      </c>
      <c r="B138" s="58" t="s">
        <v>114</v>
      </c>
      <c r="C138" s="58" t="s">
        <v>216</v>
      </c>
      <c r="D138" s="58" t="s">
        <v>483</v>
      </c>
      <c r="E138" s="58" t="s">
        <v>484</v>
      </c>
      <c r="F138" s="58" t="s">
        <v>737</v>
      </c>
      <c r="G138" s="58" t="s">
        <v>219</v>
      </c>
    </row>
    <row r="139" spans="1:7" x14ac:dyDescent="0.3">
      <c r="A139" s="58" t="s">
        <v>738</v>
      </c>
      <c r="B139" s="58" t="s">
        <v>114</v>
      </c>
      <c r="C139" s="58" t="s">
        <v>216</v>
      </c>
      <c r="D139" s="58" t="s">
        <v>485</v>
      </c>
      <c r="E139" s="58" t="s">
        <v>486</v>
      </c>
      <c r="F139" s="58" t="s">
        <v>737</v>
      </c>
      <c r="G139" s="58" t="s">
        <v>219</v>
      </c>
    </row>
    <row r="140" spans="1:7" x14ac:dyDescent="0.3">
      <c r="A140" s="58" t="s">
        <v>738</v>
      </c>
      <c r="B140" s="58" t="s">
        <v>116</v>
      </c>
      <c r="C140" s="58" t="s">
        <v>216</v>
      </c>
      <c r="D140" s="58" t="s">
        <v>487</v>
      </c>
      <c r="E140" s="58" t="s">
        <v>488</v>
      </c>
      <c r="F140" s="58" t="s">
        <v>737</v>
      </c>
      <c r="G140" s="58" t="s">
        <v>219</v>
      </c>
    </row>
    <row r="141" spans="1:7" x14ac:dyDescent="0.3">
      <c r="A141" s="58" t="s">
        <v>738</v>
      </c>
      <c r="B141" s="58" t="s">
        <v>116</v>
      </c>
      <c r="C141" s="58" t="s">
        <v>216</v>
      </c>
      <c r="D141" s="58" t="s">
        <v>489</v>
      </c>
      <c r="E141" s="58" t="s">
        <v>490</v>
      </c>
      <c r="F141" s="58" t="s">
        <v>737</v>
      </c>
      <c r="G141" s="58" t="s">
        <v>219</v>
      </c>
    </row>
    <row r="142" spans="1:7" x14ac:dyDescent="0.3">
      <c r="A142" s="58" t="s">
        <v>738</v>
      </c>
      <c r="B142" s="58" t="s">
        <v>118</v>
      </c>
      <c r="C142" s="58" t="s">
        <v>216</v>
      </c>
      <c r="D142" s="58" t="s">
        <v>491</v>
      </c>
      <c r="E142" s="58" t="s">
        <v>492</v>
      </c>
      <c r="F142" s="58" t="s">
        <v>737</v>
      </c>
      <c r="G142" s="58" t="s">
        <v>219</v>
      </c>
    </row>
    <row r="143" spans="1:7" x14ac:dyDescent="0.3">
      <c r="A143" s="58" t="s">
        <v>738</v>
      </c>
      <c r="B143" s="58" t="s">
        <v>118</v>
      </c>
      <c r="C143" s="58" t="s">
        <v>216</v>
      </c>
      <c r="D143" s="58" t="s">
        <v>493</v>
      </c>
      <c r="E143" s="58" t="s">
        <v>494</v>
      </c>
      <c r="F143" s="58" t="s">
        <v>737</v>
      </c>
      <c r="G143" s="58" t="s">
        <v>219</v>
      </c>
    </row>
    <row r="144" spans="1:7" x14ac:dyDescent="0.3">
      <c r="A144" s="58" t="s">
        <v>738</v>
      </c>
      <c r="B144" s="58" t="s">
        <v>118</v>
      </c>
      <c r="C144" s="58" t="s">
        <v>216</v>
      </c>
      <c r="D144" s="58" t="s">
        <v>495</v>
      </c>
      <c r="E144" s="58" t="s">
        <v>496</v>
      </c>
      <c r="F144" s="58" t="s">
        <v>737</v>
      </c>
      <c r="G144" s="58" t="s">
        <v>219</v>
      </c>
    </row>
    <row r="145" spans="1:7" x14ac:dyDescent="0.3">
      <c r="A145" s="58" t="s">
        <v>738</v>
      </c>
      <c r="B145" s="58" t="s">
        <v>118</v>
      </c>
      <c r="C145" s="58" t="s">
        <v>216</v>
      </c>
      <c r="D145" s="58" t="s">
        <v>497</v>
      </c>
      <c r="E145" s="58" t="s">
        <v>498</v>
      </c>
      <c r="F145" s="58" t="s">
        <v>737</v>
      </c>
      <c r="G145" s="58" t="s">
        <v>219</v>
      </c>
    </row>
    <row r="146" spans="1:7" x14ac:dyDescent="0.3">
      <c r="A146" s="58" t="s">
        <v>738</v>
      </c>
      <c r="B146" s="58" t="s">
        <v>120</v>
      </c>
      <c r="C146" s="58" t="s">
        <v>216</v>
      </c>
      <c r="D146" s="58" t="s">
        <v>499</v>
      </c>
      <c r="E146" s="58" t="s">
        <v>500</v>
      </c>
      <c r="F146" s="58" t="s">
        <v>737</v>
      </c>
      <c r="G146" s="58" t="s">
        <v>219</v>
      </c>
    </row>
    <row r="147" spans="1:7" x14ac:dyDescent="0.3">
      <c r="A147" s="58" t="s">
        <v>738</v>
      </c>
      <c r="B147" s="58" t="s">
        <v>120</v>
      </c>
      <c r="C147" s="58" t="s">
        <v>216</v>
      </c>
      <c r="D147" s="58" t="s">
        <v>501</v>
      </c>
      <c r="E147" s="58" t="s">
        <v>502</v>
      </c>
      <c r="F147" s="58" t="s">
        <v>737</v>
      </c>
      <c r="G147" s="58" t="s">
        <v>219</v>
      </c>
    </row>
    <row r="148" spans="1:7" x14ac:dyDescent="0.3">
      <c r="A148" s="58" t="s">
        <v>738</v>
      </c>
      <c r="B148" s="58" t="s">
        <v>122</v>
      </c>
      <c r="C148" s="58" t="s">
        <v>216</v>
      </c>
      <c r="D148" s="58" t="s">
        <v>503</v>
      </c>
      <c r="E148" s="58" t="s">
        <v>504</v>
      </c>
      <c r="F148" s="58" t="s">
        <v>737</v>
      </c>
      <c r="G148" s="58" t="s">
        <v>219</v>
      </c>
    </row>
    <row r="149" spans="1:7" x14ac:dyDescent="0.3">
      <c r="A149" s="58" t="s">
        <v>738</v>
      </c>
      <c r="B149" s="58" t="s">
        <v>122</v>
      </c>
      <c r="C149" s="58" t="s">
        <v>216</v>
      </c>
      <c r="D149" s="58" t="s">
        <v>505</v>
      </c>
      <c r="E149" s="58" t="s">
        <v>506</v>
      </c>
      <c r="F149" s="58" t="s">
        <v>737</v>
      </c>
      <c r="G149" s="58" t="s">
        <v>219</v>
      </c>
    </row>
    <row r="150" spans="1:7" x14ac:dyDescent="0.3">
      <c r="A150" s="58" t="s">
        <v>738</v>
      </c>
      <c r="B150" s="58" t="s">
        <v>122</v>
      </c>
      <c r="C150" s="58" t="s">
        <v>216</v>
      </c>
      <c r="D150" s="58" t="s">
        <v>507</v>
      </c>
      <c r="E150" s="58" t="s">
        <v>508</v>
      </c>
      <c r="F150" s="58" t="s">
        <v>737</v>
      </c>
      <c r="G150" s="58" t="s">
        <v>219</v>
      </c>
    </row>
    <row r="151" spans="1:7" x14ac:dyDescent="0.3">
      <c r="A151" s="58" t="s">
        <v>738</v>
      </c>
      <c r="B151" s="58" t="s">
        <v>122</v>
      </c>
      <c r="C151" s="58" t="s">
        <v>216</v>
      </c>
      <c r="D151" s="58" t="s">
        <v>509</v>
      </c>
      <c r="E151" s="58" t="s">
        <v>510</v>
      </c>
      <c r="F151" s="58" t="s">
        <v>737</v>
      </c>
      <c r="G151" s="58" t="s">
        <v>219</v>
      </c>
    </row>
    <row r="152" spans="1:7" x14ac:dyDescent="0.3">
      <c r="A152" s="58" t="s">
        <v>738</v>
      </c>
      <c r="B152" s="58" t="s">
        <v>122</v>
      </c>
      <c r="C152" s="58" t="s">
        <v>216</v>
      </c>
      <c r="D152" s="58" t="s">
        <v>511</v>
      </c>
      <c r="E152" s="58" t="s">
        <v>512</v>
      </c>
      <c r="F152" s="58" t="s">
        <v>737</v>
      </c>
      <c r="G152" s="58" t="s">
        <v>219</v>
      </c>
    </row>
    <row r="153" spans="1:7" x14ac:dyDescent="0.3">
      <c r="A153" s="58" t="s">
        <v>738</v>
      </c>
      <c r="B153" s="58" t="s">
        <v>124</v>
      </c>
      <c r="C153" s="58" t="s">
        <v>216</v>
      </c>
      <c r="D153" s="58" t="s">
        <v>513</v>
      </c>
      <c r="E153" s="58" t="s">
        <v>514</v>
      </c>
      <c r="F153" s="58" t="s">
        <v>737</v>
      </c>
      <c r="G153" s="58" t="s">
        <v>219</v>
      </c>
    </row>
    <row r="154" spans="1:7" x14ac:dyDescent="0.3">
      <c r="A154" s="58" t="s">
        <v>738</v>
      </c>
      <c r="B154" s="58" t="s">
        <v>124</v>
      </c>
      <c r="C154" s="58" t="s">
        <v>216</v>
      </c>
      <c r="D154" s="58" t="s">
        <v>515</v>
      </c>
      <c r="E154" s="58" t="s">
        <v>516</v>
      </c>
      <c r="F154" s="58" t="s">
        <v>737</v>
      </c>
      <c r="G154" s="58" t="s">
        <v>219</v>
      </c>
    </row>
    <row r="155" spans="1:7" x14ac:dyDescent="0.3">
      <c r="A155" s="58" t="s">
        <v>738</v>
      </c>
      <c r="B155" s="58" t="s">
        <v>126</v>
      </c>
      <c r="C155" s="58" t="s">
        <v>216</v>
      </c>
      <c r="D155" s="58" t="s">
        <v>367</v>
      </c>
      <c r="E155" s="58" t="s">
        <v>368</v>
      </c>
      <c r="F155" s="58" t="s">
        <v>126</v>
      </c>
      <c r="G155" s="58" t="s">
        <v>228</v>
      </c>
    </row>
    <row r="156" spans="1:7" x14ac:dyDescent="0.3">
      <c r="A156" s="58" t="s">
        <v>738</v>
      </c>
      <c r="B156" s="58" t="s">
        <v>126</v>
      </c>
      <c r="C156" s="58" t="s">
        <v>216</v>
      </c>
      <c r="D156" s="58" t="s">
        <v>517</v>
      </c>
      <c r="E156" s="58" t="s">
        <v>518</v>
      </c>
      <c r="F156" s="58" t="s">
        <v>737</v>
      </c>
      <c r="G156" s="58" t="s">
        <v>219</v>
      </c>
    </row>
    <row r="157" spans="1:7" x14ac:dyDescent="0.3">
      <c r="A157" s="58" t="s">
        <v>738</v>
      </c>
      <c r="B157" s="58" t="s">
        <v>128</v>
      </c>
      <c r="C157" s="58" t="s">
        <v>216</v>
      </c>
      <c r="D157" s="58" t="s">
        <v>519</v>
      </c>
      <c r="E157" s="58" t="s">
        <v>520</v>
      </c>
      <c r="F157" s="58" t="s">
        <v>737</v>
      </c>
      <c r="G157" s="58" t="s">
        <v>219</v>
      </c>
    </row>
    <row r="158" spans="1:7" x14ac:dyDescent="0.3">
      <c r="A158" s="58" t="s">
        <v>738</v>
      </c>
      <c r="B158" s="58" t="s">
        <v>130</v>
      </c>
      <c r="C158" s="58" t="s">
        <v>216</v>
      </c>
      <c r="D158" s="58" t="s">
        <v>521</v>
      </c>
      <c r="E158" s="58" t="s">
        <v>522</v>
      </c>
      <c r="F158" s="58" t="s">
        <v>737</v>
      </c>
      <c r="G158" s="58" t="s">
        <v>219</v>
      </c>
    </row>
    <row r="159" spans="1:7" x14ac:dyDescent="0.3">
      <c r="A159" s="58" t="s">
        <v>738</v>
      </c>
      <c r="B159" s="58" t="s">
        <v>130</v>
      </c>
      <c r="C159" s="58" t="s">
        <v>216</v>
      </c>
      <c r="D159" s="58" t="s">
        <v>523</v>
      </c>
      <c r="E159" s="58" t="s">
        <v>524</v>
      </c>
      <c r="F159" s="58" t="s">
        <v>737</v>
      </c>
      <c r="G159" s="58" t="s">
        <v>219</v>
      </c>
    </row>
    <row r="160" spans="1:7" x14ac:dyDescent="0.3">
      <c r="A160" s="58" t="s">
        <v>738</v>
      </c>
      <c r="B160" s="58" t="s">
        <v>130</v>
      </c>
      <c r="C160" s="58" t="s">
        <v>216</v>
      </c>
      <c r="D160" s="58" t="s">
        <v>525</v>
      </c>
      <c r="E160" s="58" t="s">
        <v>526</v>
      </c>
      <c r="F160" s="58" t="s">
        <v>737</v>
      </c>
      <c r="G160" s="58" t="s">
        <v>219</v>
      </c>
    </row>
    <row r="161" spans="1:7" x14ac:dyDescent="0.3">
      <c r="A161" s="58" t="s">
        <v>738</v>
      </c>
      <c r="B161" s="58" t="s">
        <v>130</v>
      </c>
      <c r="C161" s="58" t="s">
        <v>216</v>
      </c>
      <c r="D161" s="58" t="s">
        <v>527</v>
      </c>
      <c r="E161" s="58" t="s">
        <v>528</v>
      </c>
      <c r="F161" s="58" t="s">
        <v>737</v>
      </c>
      <c r="G161" s="58" t="s">
        <v>219</v>
      </c>
    </row>
    <row r="162" spans="1:7" x14ac:dyDescent="0.3">
      <c r="A162" s="58" t="s">
        <v>738</v>
      </c>
      <c r="B162" s="58" t="s">
        <v>130</v>
      </c>
      <c r="C162" s="58" t="s">
        <v>216</v>
      </c>
      <c r="D162" s="58" t="s">
        <v>529</v>
      </c>
      <c r="E162" s="58" t="s">
        <v>530</v>
      </c>
      <c r="F162" s="58" t="s">
        <v>737</v>
      </c>
      <c r="G162" s="58" t="s">
        <v>219</v>
      </c>
    </row>
    <row r="163" spans="1:7" x14ac:dyDescent="0.3">
      <c r="A163" s="58" t="s">
        <v>738</v>
      </c>
      <c r="B163" s="58" t="s">
        <v>132</v>
      </c>
      <c r="C163" s="58" t="s">
        <v>216</v>
      </c>
      <c r="D163" s="58" t="s">
        <v>531</v>
      </c>
      <c r="E163" s="58" t="s">
        <v>532</v>
      </c>
      <c r="F163" s="58" t="s">
        <v>737</v>
      </c>
      <c r="G163" s="58" t="s">
        <v>219</v>
      </c>
    </row>
    <row r="164" spans="1:7" x14ac:dyDescent="0.3">
      <c r="A164" s="58" t="s">
        <v>738</v>
      </c>
      <c r="B164" s="58" t="s">
        <v>132</v>
      </c>
      <c r="C164" s="58" t="s">
        <v>216</v>
      </c>
      <c r="D164" s="58" t="s">
        <v>533</v>
      </c>
      <c r="E164" s="58" t="s">
        <v>534</v>
      </c>
      <c r="F164" s="58" t="s">
        <v>737</v>
      </c>
      <c r="G164" s="58" t="s">
        <v>219</v>
      </c>
    </row>
    <row r="165" spans="1:7" x14ac:dyDescent="0.3">
      <c r="A165" s="58" t="s">
        <v>738</v>
      </c>
      <c r="B165" s="58" t="s">
        <v>134</v>
      </c>
      <c r="C165" s="58" t="s">
        <v>216</v>
      </c>
      <c r="D165" s="58" t="s">
        <v>535</v>
      </c>
      <c r="E165" s="58" t="s">
        <v>536</v>
      </c>
      <c r="F165" s="58" t="s">
        <v>737</v>
      </c>
      <c r="G165" s="58" t="s">
        <v>219</v>
      </c>
    </row>
    <row r="166" spans="1:7" x14ac:dyDescent="0.3">
      <c r="A166" s="58" t="s">
        <v>738</v>
      </c>
      <c r="B166" s="58" t="s">
        <v>134</v>
      </c>
      <c r="C166" s="58" t="s">
        <v>216</v>
      </c>
      <c r="D166" s="58" t="s">
        <v>537</v>
      </c>
      <c r="E166" s="58" t="s">
        <v>538</v>
      </c>
      <c r="F166" s="58" t="s">
        <v>737</v>
      </c>
      <c r="G166" s="58" t="s">
        <v>219</v>
      </c>
    </row>
    <row r="167" spans="1:7" x14ac:dyDescent="0.3">
      <c r="A167" s="58" t="s">
        <v>738</v>
      </c>
      <c r="B167" s="58" t="s">
        <v>134</v>
      </c>
      <c r="C167" s="58" t="s">
        <v>216</v>
      </c>
      <c r="D167" s="58" t="s">
        <v>539</v>
      </c>
      <c r="E167" s="58" t="s">
        <v>540</v>
      </c>
      <c r="F167" s="58" t="s">
        <v>737</v>
      </c>
      <c r="G167" s="58" t="s">
        <v>219</v>
      </c>
    </row>
    <row r="168" spans="1:7" x14ac:dyDescent="0.3">
      <c r="A168" s="58" t="s">
        <v>738</v>
      </c>
      <c r="B168" s="58" t="s">
        <v>134</v>
      </c>
      <c r="C168" s="58" t="s">
        <v>216</v>
      </c>
      <c r="D168" s="58" t="s">
        <v>541</v>
      </c>
      <c r="E168" s="58" t="s">
        <v>542</v>
      </c>
      <c r="F168" s="58" t="s">
        <v>737</v>
      </c>
      <c r="G168" s="58" t="s">
        <v>219</v>
      </c>
    </row>
    <row r="169" spans="1:7" x14ac:dyDescent="0.3">
      <c r="A169" s="58" t="s">
        <v>738</v>
      </c>
      <c r="B169" s="58" t="s">
        <v>136</v>
      </c>
      <c r="C169" s="58" t="s">
        <v>216</v>
      </c>
      <c r="D169" s="58" t="s">
        <v>543</v>
      </c>
      <c r="E169" s="58" t="s">
        <v>544</v>
      </c>
      <c r="F169" s="58" t="s">
        <v>737</v>
      </c>
      <c r="G169" s="58" t="s">
        <v>219</v>
      </c>
    </row>
    <row r="170" spans="1:7" x14ac:dyDescent="0.3">
      <c r="A170" s="58" t="s">
        <v>738</v>
      </c>
      <c r="B170" s="58" t="s">
        <v>136</v>
      </c>
      <c r="C170" s="58" t="s">
        <v>216</v>
      </c>
      <c r="D170" s="58" t="s">
        <v>545</v>
      </c>
      <c r="E170" s="58" t="s">
        <v>546</v>
      </c>
      <c r="F170" s="58" t="s">
        <v>737</v>
      </c>
      <c r="G170" s="58" t="s">
        <v>219</v>
      </c>
    </row>
    <row r="171" spans="1:7" x14ac:dyDescent="0.3">
      <c r="A171" s="58" t="s">
        <v>738</v>
      </c>
      <c r="B171" s="58" t="s">
        <v>136</v>
      </c>
      <c r="C171" s="58" t="s">
        <v>216</v>
      </c>
      <c r="D171" s="58" t="s">
        <v>547</v>
      </c>
      <c r="E171" s="58" t="s">
        <v>548</v>
      </c>
      <c r="F171" s="58" t="s">
        <v>737</v>
      </c>
      <c r="G171" s="58" t="s">
        <v>219</v>
      </c>
    </row>
    <row r="172" spans="1:7" x14ac:dyDescent="0.3">
      <c r="A172" s="58" t="s">
        <v>738</v>
      </c>
      <c r="B172" s="58" t="s">
        <v>138</v>
      </c>
      <c r="C172" s="58" t="s">
        <v>216</v>
      </c>
      <c r="D172" s="58" t="s">
        <v>549</v>
      </c>
      <c r="E172" s="58" t="s">
        <v>550</v>
      </c>
      <c r="F172" s="58" t="s">
        <v>737</v>
      </c>
      <c r="G172" s="58" t="s">
        <v>219</v>
      </c>
    </row>
    <row r="173" spans="1:7" x14ac:dyDescent="0.3">
      <c r="A173" s="58" t="s">
        <v>738</v>
      </c>
      <c r="B173" s="58" t="s">
        <v>140</v>
      </c>
      <c r="C173" s="58" t="s">
        <v>216</v>
      </c>
      <c r="D173" s="58" t="s">
        <v>551</v>
      </c>
      <c r="E173" s="58" t="s">
        <v>552</v>
      </c>
      <c r="F173" s="58" t="s">
        <v>737</v>
      </c>
      <c r="G173" s="58" t="s">
        <v>219</v>
      </c>
    </row>
    <row r="174" spans="1:7" x14ac:dyDescent="0.3">
      <c r="A174" s="58" t="s">
        <v>738</v>
      </c>
      <c r="B174" s="58" t="s">
        <v>140</v>
      </c>
      <c r="C174" s="58" t="s">
        <v>216</v>
      </c>
      <c r="D174" s="58" t="s">
        <v>553</v>
      </c>
      <c r="E174" s="58" t="s">
        <v>554</v>
      </c>
      <c r="F174" s="58" t="s">
        <v>737</v>
      </c>
      <c r="G174" s="58" t="s">
        <v>219</v>
      </c>
    </row>
    <row r="175" spans="1:7" x14ac:dyDescent="0.3">
      <c r="A175" s="58" t="s">
        <v>738</v>
      </c>
      <c r="B175" s="58" t="s">
        <v>140</v>
      </c>
      <c r="C175" s="58" t="s">
        <v>216</v>
      </c>
      <c r="D175" s="58" t="s">
        <v>555</v>
      </c>
      <c r="E175" s="58" t="s">
        <v>556</v>
      </c>
      <c r="F175" s="58" t="s">
        <v>737</v>
      </c>
      <c r="G175" s="58" t="s">
        <v>219</v>
      </c>
    </row>
    <row r="176" spans="1:7" x14ac:dyDescent="0.3">
      <c r="A176" s="58" t="s">
        <v>738</v>
      </c>
      <c r="B176" s="58" t="s">
        <v>142</v>
      </c>
      <c r="C176" s="58" t="s">
        <v>216</v>
      </c>
      <c r="D176" s="58" t="s">
        <v>557</v>
      </c>
      <c r="E176" s="58" t="s">
        <v>558</v>
      </c>
      <c r="F176" s="58" t="s">
        <v>737</v>
      </c>
      <c r="G176" s="58" t="s">
        <v>219</v>
      </c>
    </row>
    <row r="177" spans="1:7" x14ac:dyDescent="0.3">
      <c r="A177" s="58" t="s">
        <v>738</v>
      </c>
      <c r="B177" s="58" t="s">
        <v>144</v>
      </c>
      <c r="C177" s="58" t="s">
        <v>216</v>
      </c>
      <c r="D177" s="58" t="s">
        <v>559</v>
      </c>
      <c r="E177" s="58" t="s">
        <v>560</v>
      </c>
      <c r="F177" s="58" t="s">
        <v>737</v>
      </c>
      <c r="G177" s="58" t="s">
        <v>219</v>
      </c>
    </row>
    <row r="178" spans="1:7" x14ac:dyDescent="0.3">
      <c r="A178" s="58" t="s">
        <v>738</v>
      </c>
      <c r="B178" s="58" t="s">
        <v>144</v>
      </c>
      <c r="C178" s="58" t="s">
        <v>216</v>
      </c>
      <c r="D178" s="58" t="s">
        <v>561</v>
      </c>
      <c r="E178" s="58" t="s">
        <v>562</v>
      </c>
      <c r="F178" s="58" t="s">
        <v>737</v>
      </c>
      <c r="G178" s="58" t="s">
        <v>219</v>
      </c>
    </row>
    <row r="179" spans="1:7" x14ac:dyDescent="0.3">
      <c r="A179" s="58" t="s">
        <v>738</v>
      </c>
      <c r="B179" s="58" t="s">
        <v>146</v>
      </c>
      <c r="C179" s="58" t="s">
        <v>216</v>
      </c>
      <c r="D179" s="58" t="s">
        <v>563</v>
      </c>
      <c r="E179" s="58" t="s">
        <v>564</v>
      </c>
      <c r="F179" s="58" t="s">
        <v>737</v>
      </c>
      <c r="G179" s="58" t="s">
        <v>219</v>
      </c>
    </row>
    <row r="180" spans="1:7" x14ac:dyDescent="0.3">
      <c r="A180" s="58" t="s">
        <v>738</v>
      </c>
      <c r="B180" s="58" t="s">
        <v>148</v>
      </c>
      <c r="C180" s="58" t="s">
        <v>216</v>
      </c>
      <c r="D180" s="58" t="s">
        <v>565</v>
      </c>
      <c r="E180" s="58" t="s">
        <v>566</v>
      </c>
      <c r="F180" s="58" t="s">
        <v>737</v>
      </c>
      <c r="G180" s="58" t="s">
        <v>219</v>
      </c>
    </row>
    <row r="181" spans="1:7" x14ac:dyDescent="0.3">
      <c r="A181" s="58" t="s">
        <v>738</v>
      </c>
      <c r="B181" s="58" t="s">
        <v>150</v>
      </c>
      <c r="C181" s="58" t="s">
        <v>216</v>
      </c>
      <c r="D181" s="58" t="s">
        <v>567</v>
      </c>
      <c r="E181" s="58" t="s">
        <v>568</v>
      </c>
      <c r="F181" s="58" t="s">
        <v>737</v>
      </c>
      <c r="G181" s="58" t="s">
        <v>219</v>
      </c>
    </row>
    <row r="182" spans="1:7" x14ac:dyDescent="0.3">
      <c r="A182" s="58" t="s">
        <v>738</v>
      </c>
      <c r="B182" s="58" t="s">
        <v>150</v>
      </c>
      <c r="C182" s="58" t="s">
        <v>216</v>
      </c>
      <c r="D182" s="58" t="s">
        <v>569</v>
      </c>
      <c r="E182" s="58" t="s">
        <v>570</v>
      </c>
      <c r="F182" s="58" t="s">
        <v>737</v>
      </c>
      <c r="G182" s="58" t="s">
        <v>219</v>
      </c>
    </row>
    <row r="183" spans="1:7" x14ac:dyDescent="0.3">
      <c r="A183" s="58" t="s">
        <v>738</v>
      </c>
      <c r="B183" s="58" t="s">
        <v>152</v>
      </c>
      <c r="C183" s="58" t="s">
        <v>216</v>
      </c>
      <c r="D183" s="58" t="s">
        <v>571</v>
      </c>
      <c r="E183" s="58" t="s">
        <v>572</v>
      </c>
      <c r="F183" s="58" t="s">
        <v>737</v>
      </c>
      <c r="G183" s="58" t="s">
        <v>219</v>
      </c>
    </row>
    <row r="184" spans="1:7" x14ac:dyDescent="0.3">
      <c r="A184" s="58" t="s">
        <v>738</v>
      </c>
      <c r="B184" s="58" t="s">
        <v>152</v>
      </c>
      <c r="C184" s="58" t="s">
        <v>216</v>
      </c>
      <c r="D184" s="58" t="s">
        <v>573</v>
      </c>
      <c r="E184" s="58" t="s">
        <v>574</v>
      </c>
      <c r="F184" s="58" t="s">
        <v>737</v>
      </c>
      <c r="G184" s="58" t="s">
        <v>219</v>
      </c>
    </row>
    <row r="185" spans="1:7" x14ac:dyDescent="0.3">
      <c r="A185" s="58" t="s">
        <v>738</v>
      </c>
      <c r="B185" s="58" t="s">
        <v>152</v>
      </c>
      <c r="C185" s="58" t="s">
        <v>216</v>
      </c>
      <c r="D185" s="58" t="s">
        <v>575</v>
      </c>
      <c r="E185" s="58" t="s">
        <v>576</v>
      </c>
      <c r="F185" s="58" t="s">
        <v>737</v>
      </c>
      <c r="G185" s="58" t="s">
        <v>219</v>
      </c>
    </row>
    <row r="186" spans="1:7" x14ac:dyDescent="0.3">
      <c r="A186" s="58" t="s">
        <v>738</v>
      </c>
      <c r="B186" s="58" t="s">
        <v>154</v>
      </c>
      <c r="C186" s="58" t="s">
        <v>216</v>
      </c>
      <c r="D186" s="58" t="s">
        <v>577</v>
      </c>
      <c r="E186" s="58" t="s">
        <v>578</v>
      </c>
      <c r="F186" s="58" t="s">
        <v>737</v>
      </c>
      <c r="G186" s="58" t="s">
        <v>219</v>
      </c>
    </row>
    <row r="187" spans="1:7" x14ac:dyDescent="0.3">
      <c r="A187" s="58" t="s">
        <v>738</v>
      </c>
      <c r="B187" s="58" t="s">
        <v>154</v>
      </c>
      <c r="C187" s="58" t="s">
        <v>216</v>
      </c>
      <c r="D187" s="58" t="s">
        <v>579</v>
      </c>
      <c r="E187" s="58" t="s">
        <v>580</v>
      </c>
      <c r="F187" s="58" t="s">
        <v>737</v>
      </c>
      <c r="G187" s="58" t="s">
        <v>219</v>
      </c>
    </row>
    <row r="188" spans="1:7" x14ac:dyDescent="0.3">
      <c r="A188" s="58" t="s">
        <v>738</v>
      </c>
      <c r="B188" s="58" t="s">
        <v>154</v>
      </c>
      <c r="C188" s="58" t="s">
        <v>216</v>
      </c>
      <c r="D188" s="58" t="s">
        <v>581</v>
      </c>
      <c r="E188" s="58" t="s">
        <v>582</v>
      </c>
      <c r="F188" s="58" t="s">
        <v>737</v>
      </c>
      <c r="G188" s="58" t="s">
        <v>219</v>
      </c>
    </row>
    <row r="189" spans="1:7" x14ac:dyDescent="0.3">
      <c r="A189" s="58" t="s">
        <v>738</v>
      </c>
      <c r="B189" s="58" t="s">
        <v>156</v>
      </c>
      <c r="C189" s="58" t="s">
        <v>216</v>
      </c>
      <c r="D189" s="58" t="s">
        <v>583</v>
      </c>
      <c r="E189" s="58" t="s">
        <v>584</v>
      </c>
      <c r="F189" s="58" t="s">
        <v>737</v>
      </c>
      <c r="G189" s="58" t="s">
        <v>219</v>
      </c>
    </row>
    <row r="190" spans="1:7" x14ac:dyDescent="0.3">
      <c r="A190" s="58" t="s">
        <v>738</v>
      </c>
      <c r="B190" s="58" t="s">
        <v>156</v>
      </c>
      <c r="C190" s="58" t="s">
        <v>216</v>
      </c>
      <c r="D190" s="58" t="s">
        <v>585</v>
      </c>
      <c r="E190" s="58" t="s">
        <v>586</v>
      </c>
      <c r="F190" s="58" t="s">
        <v>737</v>
      </c>
      <c r="G190" s="58" t="s">
        <v>219</v>
      </c>
    </row>
    <row r="191" spans="1:7" x14ac:dyDescent="0.3">
      <c r="A191" s="58" t="s">
        <v>738</v>
      </c>
      <c r="B191" s="58" t="s">
        <v>158</v>
      </c>
      <c r="C191" s="58" t="s">
        <v>216</v>
      </c>
      <c r="D191" s="58" t="s">
        <v>587</v>
      </c>
      <c r="E191" s="58" t="s">
        <v>588</v>
      </c>
      <c r="F191" s="58" t="s">
        <v>737</v>
      </c>
      <c r="G191" s="58" t="s">
        <v>219</v>
      </c>
    </row>
    <row r="192" spans="1:7" x14ac:dyDescent="0.3">
      <c r="A192" s="58" t="s">
        <v>738</v>
      </c>
      <c r="B192" s="58" t="s">
        <v>158</v>
      </c>
      <c r="C192" s="58" t="s">
        <v>216</v>
      </c>
      <c r="D192" s="58" t="s">
        <v>589</v>
      </c>
      <c r="E192" s="58" t="s">
        <v>590</v>
      </c>
      <c r="F192" s="58" t="s">
        <v>737</v>
      </c>
      <c r="G192" s="58" t="s">
        <v>219</v>
      </c>
    </row>
    <row r="193" spans="1:7" x14ac:dyDescent="0.3">
      <c r="A193" s="58" t="s">
        <v>738</v>
      </c>
      <c r="B193" s="58" t="s">
        <v>158</v>
      </c>
      <c r="C193" s="58" t="s">
        <v>216</v>
      </c>
      <c r="D193" s="58" t="s">
        <v>591</v>
      </c>
      <c r="E193" s="58" t="s">
        <v>592</v>
      </c>
      <c r="F193" s="58" t="s">
        <v>737</v>
      </c>
      <c r="G193" s="58" t="s">
        <v>219</v>
      </c>
    </row>
    <row r="194" spans="1:7" x14ac:dyDescent="0.3">
      <c r="A194" s="58" t="s">
        <v>738</v>
      </c>
      <c r="B194" s="58" t="s">
        <v>158</v>
      </c>
      <c r="C194" s="58" t="s">
        <v>216</v>
      </c>
      <c r="D194" s="58" t="s">
        <v>593</v>
      </c>
      <c r="E194" s="58" t="s">
        <v>594</v>
      </c>
      <c r="F194" s="58" t="s">
        <v>737</v>
      </c>
      <c r="G194" s="58" t="s">
        <v>219</v>
      </c>
    </row>
    <row r="195" spans="1:7" x14ac:dyDescent="0.3">
      <c r="A195" s="58" t="s">
        <v>738</v>
      </c>
      <c r="B195" s="58" t="s">
        <v>158</v>
      </c>
      <c r="C195" s="58" t="s">
        <v>216</v>
      </c>
      <c r="D195" s="58" t="s">
        <v>595</v>
      </c>
      <c r="E195" s="58" t="s">
        <v>394</v>
      </c>
      <c r="F195" s="58" t="s">
        <v>737</v>
      </c>
      <c r="G195" s="58" t="s">
        <v>219</v>
      </c>
    </row>
    <row r="196" spans="1:7" x14ac:dyDescent="0.3">
      <c r="A196" s="58" t="s">
        <v>738</v>
      </c>
      <c r="B196" s="58" t="s">
        <v>160</v>
      </c>
      <c r="C196" s="58" t="s">
        <v>216</v>
      </c>
      <c r="D196" s="58" t="s">
        <v>335</v>
      </c>
      <c r="E196" s="58" t="s">
        <v>336</v>
      </c>
      <c r="F196" s="58" t="s">
        <v>160</v>
      </c>
      <c r="G196" s="58" t="s">
        <v>228</v>
      </c>
    </row>
    <row r="197" spans="1:7" x14ac:dyDescent="0.3">
      <c r="A197" s="58" t="s">
        <v>738</v>
      </c>
      <c r="B197" s="58" t="s">
        <v>160</v>
      </c>
      <c r="C197" s="58" t="s">
        <v>216</v>
      </c>
      <c r="D197" s="58" t="s">
        <v>596</v>
      </c>
      <c r="E197" s="58" t="s">
        <v>597</v>
      </c>
      <c r="F197" s="58" t="s">
        <v>737</v>
      </c>
      <c r="G197" s="58" t="s">
        <v>219</v>
      </c>
    </row>
    <row r="198" spans="1:7" x14ac:dyDescent="0.3">
      <c r="A198" s="58" t="s">
        <v>738</v>
      </c>
      <c r="B198" s="58" t="s">
        <v>162</v>
      </c>
      <c r="C198" s="58" t="s">
        <v>216</v>
      </c>
      <c r="D198" s="58" t="s">
        <v>598</v>
      </c>
      <c r="E198" s="58" t="s">
        <v>599</v>
      </c>
      <c r="F198" s="58" t="s">
        <v>737</v>
      </c>
      <c r="G198" s="58" t="s">
        <v>219</v>
      </c>
    </row>
    <row r="199" spans="1:7" x14ac:dyDescent="0.3">
      <c r="A199" s="58" t="s">
        <v>738</v>
      </c>
      <c r="B199" s="58" t="s">
        <v>162</v>
      </c>
      <c r="C199" s="58" t="s">
        <v>216</v>
      </c>
      <c r="D199" s="58" t="s">
        <v>600</v>
      </c>
      <c r="E199" s="58" t="s">
        <v>601</v>
      </c>
      <c r="F199" s="58" t="s">
        <v>737</v>
      </c>
      <c r="G199" s="58" t="s">
        <v>219</v>
      </c>
    </row>
    <row r="200" spans="1:7" x14ac:dyDescent="0.3">
      <c r="A200" s="58" t="s">
        <v>738</v>
      </c>
      <c r="B200" s="58" t="s">
        <v>164</v>
      </c>
      <c r="C200" s="58" t="s">
        <v>216</v>
      </c>
      <c r="D200" s="58" t="s">
        <v>602</v>
      </c>
      <c r="E200" s="58" t="s">
        <v>603</v>
      </c>
      <c r="F200" s="58" t="s">
        <v>737</v>
      </c>
      <c r="G200" s="58" t="s">
        <v>219</v>
      </c>
    </row>
    <row r="201" spans="1:7" x14ac:dyDescent="0.3">
      <c r="A201" s="58" t="s">
        <v>738</v>
      </c>
      <c r="B201" s="58" t="s">
        <v>164</v>
      </c>
      <c r="C201" s="58" t="s">
        <v>216</v>
      </c>
      <c r="D201" s="58" t="s">
        <v>604</v>
      </c>
      <c r="E201" s="58" t="s">
        <v>605</v>
      </c>
      <c r="F201" s="58" t="s">
        <v>737</v>
      </c>
      <c r="G201" s="58" t="s">
        <v>219</v>
      </c>
    </row>
    <row r="202" spans="1:7" x14ac:dyDescent="0.3">
      <c r="A202" s="58" t="s">
        <v>738</v>
      </c>
      <c r="B202" s="58" t="s">
        <v>164</v>
      </c>
      <c r="C202" s="58" t="s">
        <v>216</v>
      </c>
      <c r="D202" s="58" t="s">
        <v>606</v>
      </c>
      <c r="E202" s="58" t="s">
        <v>607</v>
      </c>
      <c r="F202" s="58" t="s">
        <v>737</v>
      </c>
      <c r="G202" s="58" t="s">
        <v>219</v>
      </c>
    </row>
    <row r="203" spans="1:7" x14ac:dyDescent="0.3">
      <c r="A203" s="58" t="s">
        <v>738</v>
      </c>
      <c r="B203" s="58" t="s">
        <v>164</v>
      </c>
      <c r="C203" s="58" t="s">
        <v>216</v>
      </c>
      <c r="D203" s="58" t="s">
        <v>608</v>
      </c>
      <c r="E203" s="58" t="s">
        <v>609</v>
      </c>
      <c r="F203" s="58" t="s">
        <v>737</v>
      </c>
      <c r="G203" s="58" t="s">
        <v>219</v>
      </c>
    </row>
    <row r="204" spans="1:7" x14ac:dyDescent="0.3">
      <c r="A204" s="58" t="s">
        <v>738</v>
      </c>
      <c r="B204" s="58" t="s">
        <v>166</v>
      </c>
      <c r="C204" s="58" t="s">
        <v>216</v>
      </c>
      <c r="D204" s="58" t="s">
        <v>610</v>
      </c>
      <c r="E204" s="58" t="s">
        <v>611</v>
      </c>
      <c r="F204" s="58" t="s">
        <v>737</v>
      </c>
      <c r="G204" s="58" t="s">
        <v>219</v>
      </c>
    </row>
    <row r="205" spans="1:7" x14ac:dyDescent="0.3">
      <c r="A205" s="58" t="s">
        <v>738</v>
      </c>
      <c r="B205" s="58" t="s">
        <v>168</v>
      </c>
      <c r="C205" s="58" t="s">
        <v>216</v>
      </c>
      <c r="D205" s="58" t="s">
        <v>612</v>
      </c>
      <c r="E205" s="58" t="s">
        <v>613</v>
      </c>
      <c r="F205" s="58" t="s">
        <v>737</v>
      </c>
      <c r="G205" s="58" t="s">
        <v>219</v>
      </c>
    </row>
    <row r="206" spans="1:7" x14ac:dyDescent="0.3">
      <c r="A206" s="58" t="s">
        <v>738</v>
      </c>
      <c r="B206" s="58" t="s">
        <v>170</v>
      </c>
      <c r="C206" s="58" t="s">
        <v>216</v>
      </c>
      <c r="D206" s="58" t="s">
        <v>614</v>
      </c>
      <c r="E206" s="58" t="s">
        <v>615</v>
      </c>
      <c r="F206" s="58" t="s">
        <v>737</v>
      </c>
      <c r="G206" s="58" t="s">
        <v>219</v>
      </c>
    </row>
    <row r="207" spans="1:7" x14ac:dyDescent="0.3">
      <c r="A207" s="58" t="s">
        <v>738</v>
      </c>
      <c r="B207" s="58" t="s">
        <v>170</v>
      </c>
      <c r="C207" s="58" t="s">
        <v>216</v>
      </c>
      <c r="D207" s="58" t="s">
        <v>616</v>
      </c>
      <c r="E207" s="58" t="s">
        <v>617</v>
      </c>
      <c r="F207" s="58" t="s">
        <v>737</v>
      </c>
      <c r="G207" s="58" t="s">
        <v>219</v>
      </c>
    </row>
    <row r="208" spans="1:7" x14ac:dyDescent="0.3">
      <c r="A208" s="58" t="s">
        <v>738</v>
      </c>
      <c r="B208" s="58" t="s">
        <v>172</v>
      </c>
      <c r="C208" s="58" t="s">
        <v>216</v>
      </c>
      <c r="D208" s="58" t="s">
        <v>618</v>
      </c>
      <c r="E208" s="58" t="s">
        <v>619</v>
      </c>
      <c r="F208" s="58" t="s">
        <v>737</v>
      </c>
      <c r="G208" s="58" t="s">
        <v>219</v>
      </c>
    </row>
    <row r="209" spans="1:7" x14ac:dyDescent="0.3">
      <c r="A209" s="58" t="s">
        <v>738</v>
      </c>
      <c r="B209" s="58" t="s">
        <v>172</v>
      </c>
      <c r="C209" s="58" t="s">
        <v>216</v>
      </c>
      <c r="D209" s="58" t="s">
        <v>620</v>
      </c>
      <c r="E209" s="58" t="s">
        <v>621</v>
      </c>
      <c r="F209" s="58" t="s">
        <v>737</v>
      </c>
      <c r="G209" s="58" t="s">
        <v>219</v>
      </c>
    </row>
    <row r="210" spans="1:7" x14ac:dyDescent="0.3">
      <c r="A210" s="58" t="s">
        <v>738</v>
      </c>
      <c r="B210" s="58" t="s">
        <v>174</v>
      </c>
      <c r="C210" s="58" t="s">
        <v>216</v>
      </c>
      <c r="D210" s="58" t="s">
        <v>622</v>
      </c>
      <c r="E210" s="58" t="s">
        <v>623</v>
      </c>
      <c r="F210" s="58" t="s">
        <v>737</v>
      </c>
      <c r="G210" s="58" t="s">
        <v>219</v>
      </c>
    </row>
    <row r="211" spans="1:7" x14ac:dyDescent="0.3">
      <c r="A211" s="58" t="s">
        <v>738</v>
      </c>
      <c r="B211" s="58" t="s">
        <v>174</v>
      </c>
      <c r="C211" s="58" t="s">
        <v>216</v>
      </c>
      <c r="D211" s="58" t="s">
        <v>624</v>
      </c>
      <c r="E211" s="58" t="s">
        <v>625</v>
      </c>
      <c r="F211" s="58" t="s">
        <v>737</v>
      </c>
      <c r="G211" s="58" t="s">
        <v>219</v>
      </c>
    </row>
    <row r="212" spans="1:7" x14ac:dyDescent="0.3">
      <c r="A212" s="58" t="s">
        <v>738</v>
      </c>
      <c r="B212" s="58" t="s">
        <v>176</v>
      </c>
      <c r="C212" s="58" t="s">
        <v>216</v>
      </c>
      <c r="D212" s="58" t="s">
        <v>626</v>
      </c>
      <c r="E212" s="58" t="s">
        <v>627</v>
      </c>
      <c r="F212" s="58" t="s">
        <v>737</v>
      </c>
      <c r="G212" s="58" t="s">
        <v>219</v>
      </c>
    </row>
    <row r="213" spans="1:7" x14ac:dyDescent="0.3">
      <c r="A213" s="58" t="s">
        <v>738</v>
      </c>
      <c r="B213" s="58" t="s">
        <v>178</v>
      </c>
      <c r="C213" s="58" t="s">
        <v>216</v>
      </c>
      <c r="D213" s="58" t="s">
        <v>628</v>
      </c>
      <c r="E213" s="58" t="s">
        <v>629</v>
      </c>
      <c r="F213" s="58" t="s">
        <v>737</v>
      </c>
      <c r="G213" s="58" t="s">
        <v>219</v>
      </c>
    </row>
    <row r="214" spans="1:7" x14ac:dyDescent="0.3">
      <c r="A214" s="58" t="s">
        <v>738</v>
      </c>
      <c r="B214" s="58" t="s">
        <v>180</v>
      </c>
      <c r="C214" s="58" t="s">
        <v>216</v>
      </c>
      <c r="D214" s="58" t="s">
        <v>233</v>
      </c>
      <c r="E214" s="58" t="s">
        <v>234</v>
      </c>
      <c r="F214" s="58" t="s">
        <v>22</v>
      </c>
      <c r="G214" s="58" t="s">
        <v>228</v>
      </c>
    </row>
    <row r="215" spans="1:7" x14ac:dyDescent="0.3">
      <c r="A215" s="58" t="s">
        <v>738</v>
      </c>
      <c r="B215" s="58" t="s">
        <v>180</v>
      </c>
      <c r="C215" s="58" t="s">
        <v>216</v>
      </c>
      <c r="D215" s="58" t="s">
        <v>630</v>
      </c>
      <c r="E215" s="58" t="s">
        <v>631</v>
      </c>
      <c r="F215" s="58" t="s">
        <v>737</v>
      </c>
      <c r="G215" s="58" t="s">
        <v>219</v>
      </c>
    </row>
    <row r="216" spans="1:7" x14ac:dyDescent="0.3">
      <c r="A216" s="58" t="s">
        <v>738</v>
      </c>
      <c r="B216" s="58" t="s">
        <v>180</v>
      </c>
      <c r="C216" s="58" t="s">
        <v>216</v>
      </c>
      <c r="D216" s="58" t="s">
        <v>632</v>
      </c>
      <c r="E216" s="58" t="s">
        <v>633</v>
      </c>
      <c r="F216" s="58" t="s">
        <v>737</v>
      </c>
      <c r="G216" s="58" t="s">
        <v>219</v>
      </c>
    </row>
    <row r="217" spans="1:7" x14ac:dyDescent="0.3">
      <c r="A217" s="58" t="s">
        <v>738</v>
      </c>
      <c r="B217" s="58" t="s">
        <v>182</v>
      </c>
      <c r="C217" s="58" t="s">
        <v>216</v>
      </c>
      <c r="D217" s="58" t="s">
        <v>634</v>
      </c>
      <c r="E217" s="58" t="s">
        <v>635</v>
      </c>
      <c r="F217" s="58" t="s">
        <v>737</v>
      </c>
      <c r="G217" s="58" t="s">
        <v>219</v>
      </c>
    </row>
    <row r="218" spans="1:7" x14ac:dyDescent="0.3">
      <c r="A218" s="58" t="s">
        <v>738</v>
      </c>
      <c r="B218" s="58" t="s">
        <v>184</v>
      </c>
      <c r="C218" s="58" t="s">
        <v>216</v>
      </c>
      <c r="D218" s="58" t="s">
        <v>636</v>
      </c>
      <c r="E218" s="58" t="s">
        <v>637</v>
      </c>
      <c r="F218" s="58" t="s">
        <v>737</v>
      </c>
      <c r="G218" s="58" t="s">
        <v>219</v>
      </c>
    </row>
    <row r="219" spans="1:7" x14ac:dyDescent="0.3">
      <c r="A219" s="58" t="s">
        <v>738</v>
      </c>
      <c r="B219" s="58" t="s">
        <v>186</v>
      </c>
      <c r="C219" s="58" t="s">
        <v>216</v>
      </c>
      <c r="D219" s="58" t="s">
        <v>638</v>
      </c>
      <c r="E219" s="58" t="s">
        <v>639</v>
      </c>
      <c r="F219" s="58" t="s">
        <v>737</v>
      </c>
      <c r="G219" s="58" t="s">
        <v>219</v>
      </c>
    </row>
    <row r="220" spans="1:7" x14ac:dyDescent="0.3">
      <c r="A220" s="58" t="s">
        <v>738</v>
      </c>
      <c r="B220" s="58" t="s">
        <v>188</v>
      </c>
      <c r="C220" s="58" t="s">
        <v>216</v>
      </c>
      <c r="D220" s="58" t="s">
        <v>640</v>
      </c>
      <c r="E220" s="58" t="s">
        <v>641</v>
      </c>
      <c r="F220" s="58" t="s">
        <v>737</v>
      </c>
      <c r="G220" s="58" t="s">
        <v>219</v>
      </c>
    </row>
    <row r="221" spans="1:7" x14ac:dyDescent="0.3">
      <c r="A221" s="58" t="s">
        <v>738</v>
      </c>
      <c r="B221" s="58" t="s">
        <v>188</v>
      </c>
      <c r="C221" s="58" t="s">
        <v>216</v>
      </c>
      <c r="D221" s="58" t="s">
        <v>642</v>
      </c>
      <c r="E221" s="58" t="s">
        <v>643</v>
      </c>
      <c r="F221" s="58" t="s">
        <v>737</v>
      </c>
      <c r="G221" s="58" t="s">
        <v>219</v>
      </c>
    </row>
    <row r="222" spans="1:7" x14ac:dyDescent="0.3">
      <c r="A222" s="58" t="s">
        <v>738</v>
      </c>
      <c r="B222" s="58" t="s">
        <v>190</v>
      </c>
      <c r="C222" s="58" t="s">
        <v>216</v>
      </c>
      <c r="D222" s="58" t="s">
        <v>644</v>
      </c>
      <c r="E222" s="58" t="s">
        <v>645</v>
      </c>
      <c r="F222" s="58" t="s">
        <v>737</v>
      </c>
      <c r="G222" s="58" t="s">
        <v>219</v>
      </c>
    </row>
    <row r="223" spans="1:7" x14ac:dyDescent="0.3">
      <c r="A223" s="58" t="s">
        <v>738</v>
      </c>
      <c r="B223" s="58" t="s">
        <v>192</v>
      </c>
      <c r="C223" s="58" t="s">
        <v>216</v>
      </c>
      <c r="D223" s="58" t="s">
        <v>646</v>
      </c>
      <c r="E223" s="58" t="s">
        <v>647</v>
      </c>
      <c r="F223" s="58" t="s">
        <v>737</v>
      </c>
      <c r="G223" s="58" t="s">
        <v>219</v>
      </c>
    </row>
    <row r="224" spans="1:7" x14ac:dyDescent="0.3">
      <c r="A224" s="58" t="s">
        <v>738</v>
      </c>
      <c r="B224" s="58" t="s">
        <v>192</v>
      </c>
      <c r="C224" s="58" t="s">
        <v>216</v>
      </c>
      <c r="D224" s="58" t="s">
        <v>648</v>
      </c>
      <c r="E224" s="58" t="s">
        <v>649</v>
      </c>
      <c r="F224" s="58" t="s">
        <v>737</v>
      </c>
      <c r="G224" s="58" t="s">
        <v>219</v>
      </c>
    </row>
    <row r="225" spans="1:7" x14ac:dyDescent="0.3">
      <c r="A225" s="58" t="s">
        <v>738</v>
      </c>
      <c r="B225" s="58" t="s">
        <v>192</v>
      </c>
      <c r="C225" s="58" t="s">
        <v>216</v>
      </c>
      <c r="D225" s="58" t="s">
        <v>650</v>
      </c>
      <c r="E225" s="58" t="s">
        <v>651</v>
      </c>
      <c r="F225" s="58" t="s">
        <v>737</v>
      </c>
      <c r="G225" s="58" t="s">
        <v>219</v>
      </c>
    </row>
    <row r="226" spans="1:7" x14ac:dyDescent="0.3">
      <c r="A226" s="58" t="s">
        <v>738</v>
      </c>
      <c r="B226" s="58" t="s">
        <v>194</v>
      </c>
      <c r="C226" s="58" t="s">
        <v>216</v>
      </c>
      <c r="D226" s="58" t="s">
        <v>652</v>
      </c>
      <c r="E226" s="58" t="s">
        <v>653</v>
      </c>
      <c r="F226" s="58" t="s">
        <v>737</v>
      </c>
      <c r="G226" s="58" t="s">
        <v>219</v>
      </c>
    </row>
    <row r="227" spans="1:7" x14ac:dyDescent="0.3">
      <c r="A227" s="58" t="s">
        <v>738</v>
      </c>
      <c r="B227" s="58" t="s">
        <v>194</v>
      </c>
      <c r="C227" s="58" t="s">
        <v>216</v>
      </c>
      <c r="D227" s="58" t="s">
        <v>654</v>
      </c>
      <c r="E227" s="58" t="s">
        <v>655</v>
      </c>
      <c r="F227" s="58" t="s">
        <v>737</v>
      </c>
      <c r="G227" s="58" t="s">
        <v>219</v>
      </c>
    </row>
    <row r="228" spans="1:7" x14ac:dyDescent="0.3">
      <c r="A228" s="58" t="s">
        <v>738</v>
      </c>
      <c r="B228" s="58" t="s">
        <v>196</v>
      </c>
      <c r="C228" s="58" t="s">
        <v>216</v>
      </c>
      <c r="D228" s="58" t="s">
        <v>656</v>
      </c>
      <c r="E228" s="58" t="s">
        <v>657</v>
      </c>
      <c r="F228" s="58" t="s">
        <v>737</v>
      </c>
      <c r="G228" s="58" t="s">
        <v>219</v>
      </c>
    </row>
    <row r="229" spans="1:7" x14ac:dyDescent="0.3">
      <c r="A229" s="58" t="s">
        <v>738</v>
      </c>
      <c r="B229" s="58" t="s">
        <v>196</v>
      </c>
      <c r="C229" s="58" t="s">
        <v>216</v>
      </c>
      <c r="D229" s="58" t="s">
        <v>658</v>
      </c>
      <c r="E229" s="58" t="s">
        <v>659</v>
      </c>
      <c r="F229" s="58" t="s">
        <v>737</v>
      </c>
      <c r="G229" s="58" t="s">
        <v>219</v>
      </c>
    </row>
    <row r="230" spans="1:7" x14ac:dyDescent="0.3">
      <c r="A230" s="58" t="s">
        <v>738</v>
      </c>
      <c r="B230" s="58" t="s">
        <v>198</v>
      </c>
      <c r="C230" s="58" t="s">
        <v>216</v>
      </c>
      <c r="D230" s="58" t="s">
        <v>660</v>
      </c>
      <c r="E230" s="58" t="s">
        <v>661</v>
      </c>
      <c r="F230" s="58" t="s">
        <v>737</v>
      </c>
      <c r="G230" s="58" t="s">
        <v>219</v>
      </c>
    </row>
    <row r="231" spans="1:7" x14ac:dyDescent="0.3">
      <c r="A231" s="58" t="s">
        <v>738</v>
      </c>
      <c r="B231" s="58" t="s">
        <v>200</v>
      </c>
      <c r="C231" s="58" t="s">
        <v>216</v>
      </c>
      <c r="D231" s="58" t="s">
        <v>662</v>
      </c>
      <c r="E231" s="58" t="s">
        <v>663</v>
      </c>
      <c r="F231" s="58" t="s">
        <v>737</v>
      </c>
      <c r="G231" s="58" t="s">
        <v>219</v>
      </c>
    </row>
    <row r="232" spans="1:7" x14ac:dyDescent="0.3">
      <c r="A232" s="58" t="s">
        <v>738</v>
      </c>
      <c r="B232" s="58" t="s">
        <v>200</v>
      </c>
      <c r="C232" s="58" t="s">
        <v>216</v>
      </c>
      <c r="D232" s="58" t="s">
        <v>664</v>
      </c>
      <c r="E232" s="58" t="s">
        <v>665</v>
      </c>
      <c r="F232" s="58" t="s">
        <v>737</v>
      </c>
      <c r="G232" s="58" t="s">
        <v>219</v>
      </c>
    </row>
    <row r="233" spans="1:7" x14ac:dyDescent="0.3">
      <c r="A233" s="58" t="s">
        <v>738</v>
      </c>
      <c r="B233" s="58" t="s">
        <v>200</v>
      </c>
      <c r="C233" s="58" t="s">
        <v>216</v>
      </c>
      <c r="D233" s="58" t="s">
        <v>666</v>
      </c>
      <c r="E233" s="58" t="s">
        <v>667</v>
      </c>
      <c r="F233" s="58" t="s">
        <v>737</v>
      </c>
      <c r="G233" s="58" t="s">
        <v>219</v>
      </c>
    </row>
    <row r="234" spans="1:7" x14ac:dyDescent="0.3">
      <c r="A234" s="58" t="s">
        <v>738</v>
      </c>
      <c r="B234" s="58" t="s">
        <v>200</v>
      </c>
      <c r="C234" s="58" t="s">
        <v>216</v>
      </c>
      <c r="D234" s="58" t="s">
        <v>668</v>
      </c>
      <c r="E234" s="58" t="s">
        <v>669</v>
      </c>
      <c r="F234" s="58" t="s">
        <v>737</v>
      </c>
      <c r="G234" s="58" t="s">
        <v>219</v>
      </c>
    </row>
    <row r="235" spans="1:7" x14ac:dyDescent="0.3">
      <c r="A235" s="58" t="s">
        <v>738</v>
      </c>
      <c r="B235" s="58" t="s">
        <v>200</v>
      </c>
      <c r="C235" s="58" t="s">
        <v>216</v>
      </c>
      <c r="D235" s="58" t="s">
        <v>670</v>
      </c>
      <c r="E235" s="58" t="s">
        <v>671</v>
      </c>
      <c r="F235" s="58" t="s">
        <v>737</v>
      </c>
      <c r="G235" s="58" t="s">
        <v>219</v>
      </c>
    </row>
    <row r="236" spans="1:7" x14ac:dyDescent="0.3">
      <c r="A236" s="58" t="s">
        <v>738</v>
      </c>
      <c r="B236" s="58" t="s">
        <v>200</v>
      </c>
      <c r="C236" s="58" t="s">
        <v>216</v>
      </c>
      <c r="D236" s="58" t="s">
        <v>672</v>
      </c>
      <c r="E236" s="58" t="s">
        <v>673</v>
      </c>
      <c r="F236" s="58" t="s">
        <v>737</v>
      </c>
      <c r="G236" s="58" t="s">
        <v>219</v>
      </c>
    </row>
    <row r="237" spans="1:7" x14ac:dyDescent="0.3">
      <c r="A237" s="58" t="s">
        <v>738</v>
      </c>
      <c r="B237" s="58" t="s">
        <v>202</v>
      </c>
      <c r="C237" s="58" t="s">
        <v>216</v>
      </c>
      <c r="D237" s="58" t="s">
        <v>674</v>
      </c>
      <c r="E237" s="58" t="s">
        <v>675</v>
      </c>
      <c r="F237" s="58" t="s">
        <v>737</v>
      </c>
      <c r="G237" s="58" t="s">
        <v>219</v>
      </c>
    </row>
    <row r="238" spans="1:7" x14ac:dyDescent="0.3">
      <c r="A238" s="58" t="s">
        <v>738</v>
      </c>
      <c r="B238" s="58" t="s">
        <v>202</v>
      </c>
      <c r="C238" s="58" t="s">
        <v>216</v>
      </c>
      <c r="D238" s="58" t="s">
        <v>423</v>
      </c>
      <c r="E238" s="58" t="s">
        <v>424</v>
      </c>
      <c r="F238" s="58" t="s">
        <v>92</v>
      </c>
      <c r="G238" s="58" t="s">
        <v>228</v>
      </c>
    </row>
    <row r="239" spans="1:7" x14ac:dyDescent="0.3">
      <c r="A239" s="58" t="s">
        <v>738</v>
      </c>
      <c r="B239" s="58" t="s">
        <v>204</v>
      </c>
      <c r="C239" s="58" t="s">
        <v>216</v>
      </c>
      <c r="D239" s="58" t="s">
        <v>676</v>
      </c>
      <c r="E239" s="58" t="s">
        <v>677</v>
      </c>
      <c r="F239" s="58" t="s">
        <v>737</v>
      </c>
      <c r="G239" s="58" t="s">
        <v>219</v>
      </c>
    </row>
    <row r="240" spans="1:7" x14ac:dyDescent="0.3">
      <c r="A240" s="58" t="s">
        <v>738</v>
      </c>
      <c r="B240" s="58" t="s">
        <v>204</v>
      </c>
      <c r="C240" s="58" t="s">
        <v>216</v>
      </c>
      <c r="D240" s="58" t="s">
        <v>678</v>
      </c>
      <c r="E240" s="58" t="s">
        <v>679</v>
      </c>
      <c r="F240" s="58" t="s">
        <v>737</v>
      </c>
      <c r="G240" s="58" t="s">
        <v>219</v>
      </c>
    </row>
    <row r="241" spans="1:7" x14ac:dyDescent="0.3">
      <c r="A241" s="58" t="s">
        <v>738</v>
      </c>
      <c r="B241" s="58" t="s">
        <v>204</v>
      </c>
      <c r="C241" s="58" t="s">
        <v>216</v>
      </c>
      <c r="D241" s="58" t="s">
        <v>680</v>
      </c>
      <c r="E241" s="58" t="s">
        <v>681</v>
      </c>
      <c r="F241" s="58" t="s">
        <v>737</v>
      </c>
      <c r="G241" s="58" t="s">
        <v>219</v>
      </c>
    </row>
    <row r="242" spans="1:7" x14ac:dyDescent="0.3">
      <c r="A242" s="58" t="s">
        <v>738</v>
      </c>
      <c r="B242" s="58" t="s">
        <v>204</v>
      </c>
      <c r="C242" s="58" t="s">
        <v>216</v>
      </c>
      <c r="D242" s="58" t="s">
        <v>682</v>
      </c>
      <c r="E242" s="58" t="s">
        <v>683</v>
      </c>
      <c r="F242" s="58" t="s">
        <v>737</v>
      </c>
      <c r="G242" s="58" t="s">
        <v>219</v>
      </c>
    </row>
    <row r="243" spans="1:7" x14ac:dyDescent="0.3">
      <c r="A243" s="58" t="s">
        <v>738</v>
      </c>
      <c r="B243" s="58" t="s">
        <v>206</v>
      </c>
      <c r="C243" s="58" t="s">
        <v>216</v>
      </c>
      <c r="D243" s="58" t="s">
        <v>684</v>
      </c>
      <c r="E243" s="58" t="s">
        <v>685</v>
      </c>
      <c r="F243" s="58" t="s">
        <v>737</v>
      </c>
      <c r="G243" s="58" t="s">
        <v>219</v>
      </c>
    </row>
    <row r="244" spans="1:7" x14ac:dyDescent="0.3">
      <c r="A244" s="58" t="s">
        <v>738</v>
      </c>
      <c r="B244" s="58" t="s">
        <v>206</v>
      </c>
      <c r="C244" s="58" t="s">
        <v>216</v>
      </c>
      <c r="D244" s="58" t="s">
        <v>686</v>
      </c>
      <c r="E244" s="58" t="s">
        <v>687</v>
      </c>
      <c r="F244" s="58" t="s">
        <v>737</v>
      </c>
      <c r="G244" s="58" t="s">
        <v>219</v>
      </c>
    </row>
    <row r="245" spans="1:7" x14ac:dyDescent="0.3">
      <c r="A245" s="58" t="s">
        <v>738</v>
      </c>
      <c r="B245" s="58" t="s">
        <v>206</v>
      </c>
      <c r="C245" s="58" t="s">
        <v>216</v>
      </c>
      <c r="D245" s="58" t="s">
        <v>688</v>
      </c>
      <c r="E245" s="58" t="s">
        <v>689</v>
      </c>
      <c r="F245" s="58" t="s">
        <v>737</v>
      </c>
      <c r="G245" s="58" t="s">
        <v>219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71799-77C9-42F8-B468-7C7299EBC6AA}">
  <sheetPr>
    <tabColor rgb="FF00FFFF"/>
  </sheetPr>
  <dimension ref="A1:J583"/>
  <sheetViews>
    <sheetView workbookViewId="0">
      <selection sqref="A1:J583"/>
    </sheetView>
  </sheetViews>
  <sheetFormatPr defaultRowHeight="14.4" x14ac:dyDescent="0.3"/>
  <cols>
    <col min="1" max="1" width="12.109375" style="59" bestFit="1" customWidth="1"/>
    <col min="2" max="2" width="13.21875" style="59" bestFit="1" customWidth="1"/>
    <col min="3" max="3" width="18.109375" style="59" bestFit="1" customWidth="1"/>
    <col min="4" max="4" width="13" style="59" bestFit="1" customWidth="1"/>
    <col min="5" max="5" width="15.77734375" style="59" bestFit="1" customWidth="1"/>
    <col min="6" max="6" width="13.5546875" style="59" bestFit="1" customWidth="1"/>
    <col min="7" max="7" width="23.109375" style="59" bestFit="1" customWidth="1"/>
    <col min="8" max="8" width="23.44140625" bestFit="1" customWidth="1"/>
    <col min="9" max="9" width="19.6640625" bestFit="1" customWidth="1"/>
    <col min="10" max="10" width="21.6640625" bestFit="1" customWidth="1"/>
  </cols>
  <sheetData>
    <row r="1" spans="1:10" x14ac:dyDescent="0.3">
      <c r="A1" s="65" t="s">
        <v>208</v>
      </c>
      <c r="B1" s="65" t="s">
        <v>209</v>
      </c>
      <c r="C1" s="65" t="s">
        <v>210</v>
      </c>
      <c r="D1" s="65" t="s">
        <v>211</v>
      </c>
      <c r="E1" s="65" t="s">
        <v>212</v>
      </c>
      <c r="F1" s="65" t="s">
        <v>690</v>
      </c>
      <c r="G1" s="65" t="s">
        <v>691</v>
      </c>
      <c r="H1" s="60" t="s">
        <v>692</v>
      </c>
      <c r="I1" s="60" t="s">
        <v>213</v>
      </c>
      <c r="J1" s="60" t="s">
        <v>214</v>
      </c>
    </row>
    <row r="2" spans="1:10" x14ac:dyDescent="0.3">
      <c r="A2" s="66" t="s">
        <v>738</v>
      </c>
      <c r="B2" s="66" t="s">
        <v>10</v>
      </c>
      <c r="C2" s="66" t="s">
        <v>216</v>
      </c>
      <c r="D2" s="66" t="s">
        <v>217</v>
      </c>
      <c r="E2" s="66" t="s">
        <v>218</v>
      </c>
      <c r="F2" s="66" t="s">
        <v>12</v>
      </c>
      <c r="G2" s="66" t="s">
        <v>13</v>
      </c>
      <c r="H2" s="62">
        <v>80000</v>
      </c>
      <c r="I2" s="61"/>
      <c r="J2" s="61" t="s">
        <v>219</v>
      </c>
    </row>
    <row r="3" spans="1:10" x14ac:dyDescent="0.3">
      <c r="A3" s="66" t="s">
        <v>738</v>
      </c>
      <c r="B3" s="66" t="s">
        <v>10</v>
      </c>
      <c r="C3" s="66" t="s">
        <v>216</v>
      </c>
      <c r="D3" s="66" t="s">
        <v>217</v>
      </c>
      <c r="E3" s="66" t="s">
        <v>218</v>
      </c>
      <c r="F3" s="66" t="s">
        <v>16</v>
      </c>
      <c r="G3" s="66" t="s">
        <v>17</v>
      </c>
      <c r="H3" s="62">
        <v>591700</v>
      </c>
      <c r="I3" s="61"/>
      <c r="J3" s="61" t="s">
        <v>219</v>
      </c>
    </row>
    <row r="4" spans="1:10" x14ac:dyDescent="0.3">
      <c r="A4" s="66" t="s">
        <v>738</v>
      </c>
      <c r="B4" s="66" t="s">
        <v>10</v>
      </c>
      <c r="C4" s="66" t="s">
        <v>216</v>
      </c>
      <c r="D4" s="66" t="s">
        <v>217</v>
      </c>
      <c r="E4" s="66" t="s">
        <v>218</v>
      </c>
      <c r="F4" s="66" t="s">
        <v>36</v>
      </c>
      <c r="G4" s="66" t="s">
        <v>37</v>
      </c>
      <c r="H4" s="62">
        <v>75000</v>
      </c>
      <c r="I4" s="61"/>
      <c r="J4" s="61" t="s">
        <v>219</v>
      </c>
    </row>
    <row r="5" spans="1:10" x14ac:dyDescent="0.3">
      <c r="A5" s="66" t="s">
        <v>738</v>
      </c>
      <c r="B5" s="66" t="s">
        <v>10</v>
      </c>
      <c r="C5" s="66" t="s">
        <v>216</v>
      </c>
      <c r="D5" s="66" t="s">
        <v>220</v>
      </c>
      <c r="E5" s="66" t="s">
        <v>221</v>
      </c>
      <c r="F5" s="66" t="s">
        <v>36</v>
      </c>
      <c r="G5" s="66" t="s">
        <v>37</v>
      </c>
      <c r="H5" s="62">
        <v>70000</v>
      </c>
      <c r="I5" s="61"/>
      <c r="J5" s="61" t="s">
        <v>219</v>
      </c>
    </row>
    <row r="6" spans="1:10" x14ac:dyDescent="0.3">
      <c r="A6" s="66" t="s">
        <v>738</v>
      </c>
      <c r="B6" s="66" t="s">
        <v>10</v>
      </c>
      <c r="C6" s="66" t="s">
        <v>216</v>
      </c>
      <c r="D6" s="66" t="s">
        <v>220</v>
      </c>
      <c r="E6" s="66" t="s">
        <v>221</v>
      </c>
      <c r="F6" s="66" t="s">
        <v>16</v>
      </c>
      <c r="G6" s="66" t="s">
        <v>17</v>
      </c>
      <c r="H6" s="62">
        <v>1387750</v>
      </c>
      <c r="I6" s="61"/>
      <c r="J6" s="61" t="s">
        <v>219</v>
      </c>
    </row>
    <row r="7" spans="1:10" x14ac:dyDescent="0.3">
      <c r="A7" s="66" t="s">
        <v>738</v>
      </c>
      <c r="B7" s="66" t="s">
        <v>10</v>
      </c>
      <c r="C7" s="66" t="s">
        <v>216</v>
      </c>
      <c r="D7" s="66" t="s">
        <v>220</v>
      </c>
      <c r="E7" s="66" t="s">
        <v>221</v>
      </c>
      <c r="F7" s="66" t="s">
        <v>12</v>
      </c>
      <c r="G7" s="66" t="s">
        <v>13</v>
      </c>
      <c r="H7" s="62">
        <v>10000</v>
      </c>
      <c r="I7" s="61"/>
      <c r="J7" s="61" t="s">
        <v>219</v>
      </c>
    </row>
    <row r="8" spans="1:10" x14ac:dyDescent="0.3">
      <c r="A8" s="66" t="s">
        <v>738</v>
      </c>
      <c r="B8" s="66" t="s">
        <v>14</v>
      </c>
      <c r="C8" s="66" t="s">
        <v>216</v>
      </c>
      <c r="D8" s="66" t="s">
        <v>222</v>
      </c>
      <c r="E8" s="66" t="s">
        <v>223</v>
      </c>
      <c r="F8" s="66" t="s">
        <v>16</v>
      </c>
      <c r="G8" s="66" t="s">
        <v>17</v>
      </c>
      <c r="H8" s="62">
        <v>41253904</v>
      </c>
      <c r="I8" s="61"/>
      <c r="J8" s="61" t="s">
        <v>219</v>
      </c>
    </row>
    <row r="9" spans="1:10" x14ac:dyDescent="0.3">
      <c r="A9" s="66" t="s">
        <v>738</v>
      </c>
      <c r="B9" s="66" t="s">
        <v>14</v>
      </c>
      <c r="C9" s="66" t="s">
        <v>216</v>
      </c>
      <c r="D9" s="66" t="s">
        <v>222</v>
      </c>
      <c r="E9" s="66" t="s">
        <v>223</v>
      </c>
      <c r="F9" s="66" t="s">
        <v>20</v>
      </c>
      <c r="G9" s="66" t="s">
        <v>21</v>
      </c>
      <c r="H9" s="62">
        <v>4353184</v>
      </c>
      <c r="I9" s="61"/>
      <c r="J9" s="61" t="s">
        <v>219</v>
      </c>
    </row>
    <row r="10" spans="1:10" x14ac:dyDescent="0.3">
      <c r="A10" s="66" t="s">
        <v>738</v>
      </c>
      <c r="B10" s="66" t="s">
        <v>18</v>
      </c>
      <c r="C10" s="66" t="s">
        <v>216</v>
      </c>
      <c r="D10" s="66" t="s">
        <v>224</v>
      </c>
      <c r="E10" s="66" t="s">
        <v>225</v>
      </c>
      <c r="F10" s="66" t="s">
        <v>36</v>
      </c>
      <c r="G10" s="66" t="s">
        <v>37</v>
      </c>
      <c r="H10" s="62">
        <v>275173</v>
      </c>
      <c r="I10" s="61"/>
      <c r="J10" s="61" t="s">
        <v>219</v>
      </c>
    </row>
    <row r="11" spans="1:10" x14ac:dyDescent="0.3">
      <c r="A11" s="66" t="s">
        <v>738</v>
      </c>
      <c r="B11" s="66" t="s">
        <v>18</v>
      </c>
      <c r="C11" s="66" t="s">
        <v>216</v>
      </c>
      <c r="D11" s="66" t="s">
        <v>224</v>
      </c>
      <c r="E11" s="66" t="s">
        <v>225</v>
      </c>
      <c r="F11" s="66" t="s">
        <v>16</v>
      </c>
      <c r="G11" s="66" t="s">
        <v>17</v>
      </c>
      <c r="H11" s="62">
        <v>5364757</v>
      </c>
      <c r="I11" s="61"/>
      <c r="J11" s="61" t="s">
        <v>219</v>
      </c>
    </row>
    <row r="12" spans="1:10" x14ac:dyDescent="0.3">
      <c r="A12" s="66" t="s">
        <v>738</v>
      </c>
      <c r="B12" s="66" t="s">
        <v>18</v>
      </c>
      <c r="C12" s="66" t="s">
        <v>216</v>
      </c>
      <c r="D12" s="66" t="s">
        <v>224</v>
      </c>
      <c r="E12" s="66" t="s">
        <v>225</v>
      </c>
      <c r="F12" s="66" t="s">
        <v>12</v>
      </c>
      <c r="G12" s="66" t="s">
        <v>13</v>
      </c>
      <c r="H12" s="62">
        <v>219000</v>
      </c>
      <c r="I12" s="61"/>
      <c r="J12" s="61" t="s">
        <v>219</v>
      </c>
    </row>
    <row r="13" spans="1:10" x14ac:dyDescent="0.3">
      <c r="A13" s="66" t="s">
        <v>738</v>
      </c>
      <c r="B13" s="66" t="s">
        <v>18</v>
      </c>
      <c r="C13" s="66" t="s">
        <v>216</v>
      </c>
      <c r="D13" s="66" t="s">
        <v>226</v>
      </c>
      <c r="E13" s="66" t="s">
        <v>227</v>
      </c>
      <c r="F13" s="66" t="s">
        <v>16</v>
      </c>
      <c r="G13" s="66" t="s">
        <v>17</v>
      </c>
      <c r="H13" s="62">
        <v>0</v>
      </c>
      <c r="I13" s="61">
        <v>41</v>
      </c>
      <c r="J13" s="61" t="s">
        <v>228</v>
      </c>
    </row>
    <row r="14" spans="1:10" x14ac:dyDescent="0.3">
      <c r="A14" s="66" t="s">
        <v>738</v>
      </c>
      <c r="B14" s="66" t="s">
        <v>22</v>
      </c>
      <c r="C14" s="66" t="s">
        <v>216</v>
      </c>
      <c r="D14" s="66" t="s">
        <v>229</v>
      </c>
      <c r="E14" s="66" t="s">
        <v>230</v>
      </c>
      <c r="F14" s="66" t="s">
        <v>16</v>
      </c>
      <c r="G14" s="66" t="s">
        <v>17</v>
      </c>
      <c r="H14" s="62">
        <v>184049</v>
      </c>
      <c r="I14" s="61"/>
      <c r="J14" s="61" t="s">
        <v>219</v>
      </c>
    </row>
    <row r="15" spans="1:10" x14ac:dyDescent="0.3">
      <c r="A15" s="66" t="s">
        <v>738</v>
      </c>
      <c r="B15" s="66" t="s">
        <v>22</v>
      </c>
      <c r="C15" s="66" t="s">
        <v>216</v>
      </c>
      <c r="D15" s="66" t="s">
        <v>229</v>
      </c>
      <c r="E15" s="66" t="s">
        <v>230</v>
      </c>
      <c r="F15" s="66" t="s">
        <v>12</v>
      </c>
      <c r="G15" s="66" t="s">
        <v>13</v>
      </c>
      <c r="H15" s="62">
        <v>0</v>
      </c>
      <c r="I15" s="61"/>
      <c r="J15" s="61" t="s">
        <v>219</v>
      </c>
    </row>
    <row r="16" spans="1:10" x14ac:dyDescent="0.3">
      <c r="A16" s="66" t="s">
        <v>738</v>
      </c>
      <c r="B16" s="66" t="s">
        <v>22</v>
      </c>
      <c r="C16" s="66" t="s">
        <v>216</v>
      </c>
      <c r="D16" s="66" t="s">
        <v>231</v>
      </c>
      <c r="E16" s="66" t="s">
        <v>232</v>
      </c>
      <c r="F16" s="66" t="s">
        <v>12</v>
      </c>
      <c r="G16" s="66" t="s">
        <v>13</v>
      </c>
      <c r="H16" s="62">
        <v>5000</v>
      </c>
      <c r="I16" s="61"/>
      <c r="J16" s="61" t="s">
        <v>219</v>
      </c>
    </row>
    <row r="17" spans="1:10" x14ac:dyDescent="0.3">
      <c r="A17" s="66" t="s">
        <v>738</v>
      </c>
      <c r="B17" s="66" t="s">
        <v>22</v>
      </c>
      <c r="C17" s="66" t="s">
        <v>216</v>
      </c>
      <c r="D17" s="66" t="s">
        <v>231</v>
      </c>
      <c r="E17" s="66" t="s">
        <v>232</v>
      </c>
      <c r="F17" s="66" t="s">
        <v>16</v>
      </c>
      <c r="G17" s="66" t="s">
        <v>17</v>
      </c>
      <c r="H17" s="62">
        <v>61247</v>
      </c>
      <c r="I17" s="61"/>
      <c r="J17" s="61" t="s">
        <v>219</v>
      </c>
    </row>
    <row r="18" spans="1:10" x14ac:dyDescent="0.3">
      <c r="A18" s="66" t="s">
        <v>738</v>
      </c>
      <c r="B18" s="66" t="s">
        <v>22</v>
      </c>
      <c r="C18" s="66" t="s">
        <v>216</v>
      </c>
      <c r="D18" s="66" t="s">
        <v>231</v>
      </c>
      <c r="E18" s="66" t="s">
        <v>232</v>
      </c>
      <c r="F18" s="66" t="s">
        <v>36</v>
      </c>
      <c r="G18" s="66" t="s">
        <v>37</v>
      </c>
      <c r="H18" s="62">
        <v>0</v>
      </c>
      <c r="I18" s="61"/>
      <c r="J18" s="61" t="s">
        <v>219</v>
      </c>
    </row>
    <row r="19" spans="1:10" x14ac:dyDescent="0.3">
      <c r="A19" s="66" t="s">
        <v>738</v>
      </c>
      <c r="B19" s="66" t="s">
        <v>22</v>
      </c>
      <c r="C19" s="66" t="s">
        <v>216</v>
      </c>
      <c r="D19" s="66" t="s">
        <v>233</v>
      </c>
      <c r="E19" s="66" t="s">
        <v>234</v>
      </c>
      <c r="F19" s="66" t="s">
        <v>36</v>
      </c>
      <c r="G19" s="66" t="s">
        <v>37</v>
      </c>
      <c r="H19" s="62">
        <v>12680</v>
      </c>
      <c r="I19" s="61">
        <v>4</v>
      </c>
      <c r="J19" s="61" t="s">
        <v>228</v>
      </c>
    </row>
    <row r="20" spans="1:10" x14ac:dyDescent="0.3">
      <c r="A20" s="66" t="s">
        <v>738</v>
      </c>
      <c r="B20" s="66" t="s">
        <v>22</v>
      </c>
      <c r="C20" s="66" t="s">
        <v>216</v>
      </c>
      <c r="D20" s="66" t="s">
        <v>233</v>
      </c>
      <c r="E20" s="66" t="s">
        <v>234</v>
      </c>
      <c r="F20" s="66" t="s">
        <v>20</v>
      </c>
      <c r="G20" s="66" t="s">
        <v>21</v>
      </c>
      <c r="H20" s="62">
        <v>116250</v>
      </c>
      <c r="I20" s="61">
        <v>4</v>
      </c>
      <c r="J20" s="61" t="s">
        <v>228</v>
      </c>
    </row>
    <row r="21" spans="1:10" x14ac:dyDescent="0.3">
      <c r="A21" s="66" t="s">
        <v>738</v>
      </c>
      <c r="B21" s="66" t="s">
        <v>22</v>
      </c>
      <c r="C21" s="66" t="s">
        <v>216</v>
      </c>
      <c r="D21" s="66" t="s">
        <v>233</v>
      </c>
      <c r="E21" s="66" t="s">
        <v>234</v>
      </c>
      <c r="F21" s="66" t="s">
        <v>16</v>
      </c>
      <c r="G21" s="66" t="s">
        <v>17</v>
      </c>
      <c r="H21" s="62">
        <v>152715</v>
      </c>
      <c r="I21" s="61">
        <v>4</v>
      </c>
      <c r="J21" s="61" t="s">
        <v>228</v>
      </c>
    </row>
    <row r="22" spans="1:10" x14ac:dyDescent="0.3">
      <c r="A22" s="66" t="s">
        <v>738</v>
      </c>
      <c r="B22" s="66" t="s">
        <v>22</v>
      </c>
      <c r="C22" s="66" t="s">
        <v>216</v>
      </c>
      <c r="D22" s="66" t="s">
        <v>233</v>
      </c>
      <c r="E22" s="66" t="s">
        <v>234</v>
      </c>
      <c r="F22" s="66" t="s">
        <v>12</v>
      </c>
      <c r="G22" s="66" t="s">
        <v>13</v>
      </c>
      <c r="H22" s="62">
        <v>5490</v>
      </c>
      <c r="I22" s="61">
        <v>4</v>
      </c>
      <c r="J22" s="61" t="s">
        <v>228</v>
      </c>
    </row>
    <row r="23" spans="1:10" x14ac:dyDescent="0.3">
      <c r="A23" s="66" t="s">
        <v>738</v>
      </c>
      <c r="B23" s="66" t="s">
        <v>22</v>
      </c>
      <c r="C23" s="66" t="s">
        <v>216</v>
      </c>
      <c r="D23" s="66" t="s">
        <v>235</v>
      </c>
      <c r="E23" s="66" t="s">
        <v>236</v>
      </c>
      <c r="F23" s="66" t="s">
        <v>12</v>
      </c>
      <c r="G23" s="66" t="s">
        <v>13</v>
      </c>
      <c r="H23" s="62">
        <v>270</v>
      </c>
      <c r="I23" s="61"/>
      <c r="J23" s="61" t="s">
        <v>219</v>
      </c>
    </row>
    <row r="24" spans="1:10" ht="28.8" x14ac:dyDescent="0.3">
      <c r="A24" s="66" t="s">
        <v>738</v>
      </c>
      <c r="B24" s="66" t="s">
        <v>22</v>
      </c>
      <c r="C24" s="66" t="s">
        <v>216</v>
      </c>
      <c r="D24" s="66" t="s">
        <v>235</v>
      </c>
      <c r="E24" s="66" t="s">
        <v>236</v>
      </c>
      <c r="F24" s="66" t="s">
        <v>16</v>
      </c>
      <c r="G24" s="66" t="s">
        <v>17</v>
      </c>
      <c r="H24" s="62">
        <v>250031</v>
      </c>
      <c r="I24" s="61"/>
      <c r="J24" s="61" t="s">
        <v>219</v>
      </c>
    </row>
    <row r="25" spans="1:10" ht="28.8" x14ac:dyDescent="0.3">
      <c r="A25" s="66" t="s">
        <v>738</v>
      </c>
      <c r="B25" s="66" t="s">
        <v>22</v>
      </c>
      <c r="C25" s="66" t="s">
        <v>216</v>
      </c>
      <c r="D25" s="66" t="s">
        <v>235</v>
      </c>
      <c r="E25" s="66" t="s">
        <v>236</v>
      </c>
      <c r="F25" s="66" t="s">
        <v>36</v>
      </c>
      <c r="G25" s="66" t="s">
        <v>37</v>
      </c>
      <c r="H25" s="62">
        <v>6240</v>
      </c>
      <c r="I25" s="61"/>
      <c r="J25" s="61" t="s">
        <v>219</v>
      </c>
    </row>
    <row r="26" spans="1:10" ht="43.2" x14ac:dyDescent="0.3">
      <c r="A26" s="66" t="s">
        <v>738</v>
      </c>
      <c r="B26" s="66" t="s">
        <v>22</v>
      </c>
      <c r="C26" s="66" t="s">
        <v>216</v>
      </c>
      <c r="D26" s="66" t="s">
        <v>237</v>
      </c>
      <c r="E26" s="66" t="s">
        <v>238</v>
      </c>
      <c r="F26" s="66" t="s">
        <v>36</v>
      </c>
      <c r="G26" s="66" t="s">
        <v>37</v>
      </c>
      <c r="H26" s="62">
        <v>20000</v>
      </c>
      <c r="I26" s="61"/>
      <c r="J26" s="61" t="s">
        <v>219</v>
      </c>
    </row>
    <row r="27" spans="1:10" ht="43.2" x14ac:dyDescent="0.3">
      <c r="A27" s="66" t="s">
        <v>738</v>
      </c>
      <c r="B27" s="66" t="s">
        <v>22</v>
      </c>
      <c r="C27" s="66" t="s">
        <v>216</v>
      </c>
      <c r="D27" s="66" t="s">
        <v>237</v>
      </c>
      <c r="E27" s="66" t="s">
        <v>238</v>
      </c>
      <c r="F27" s="66" t="s">
        <v>16</v>
      </c>
      <c r="G27" s="66" t="s">
        <v>17</v>
      </c>
      <c r="H27" s="62">
        <v>405319</v>
      </c>
      <c r="I27" s="61"/>
      <c r="J27" s="61" t="s">
        <v>219</v>
      </c>
    </row>
    <row r="28" spans="1:10" ht="43.2" x14ac:dyDescent="0.3">
      <c r="A28" s="66" t="s">
        <v>738</v>
      </c>
      <c r="B28" s="66" t="s">
        <v>22</v>
      </c>
      <c r="C28" s="66" t="s">
        <v>216</v>
      </c>
      <c r="D28" s="66" t="s">
        <v>237</v>
      </c>
      <c r="E28" s="66" t="s">
        <v>238</v>
      </c>
      <c r="F28" s="66" t="s">
        <v>12</v>
      </c>
      <c r="G28" s="66" t="s">
        <v>13</v>
      </c>
      <c r="H28" s="62">
        <v>10000</v>
      </c>
      <c r="I28" s="61"/>
      <c r="J28" s="61" t="s">
        <v>219</v>
      </c>
    </row>
    <row r="29" spans="1:10" ht="28.8" x14ac:dyDescent="0.3">
      <c r="A29" s="66" t="s">
        <v>738</v>
      </c>
      <c r="B29" s="66" t="s">
        <v>22</v>
      </c>
      <c r="C29" s="66" t="s">
        <v>216</v>
      </c>
      <c r="D29" s="66" t="s">
        <v>239</v>
      </c>
      <c r="E29" s="66" t="s">
        <v>240</v>
      </c>
      <c r="F29" s="66" t="s">
        <v>16</v>
      </c>
      <c r="G29" s="66" t="s">
        <v>17</v>
      </c>
      <c r="H29" s="62">
        <v>32166</v>
      </c>
      <c r="I29" s="61"/>
      <c r="J29" s="61" t="s">
        <v>219</v>
      </c>
    </row>
    <row r="30" spans="1:10" ht="28.8" x14ac:dyDescent="0.3">
      <c r="A30" s="66" t="s">
        <v>738</v>
      </c>
      <c r="B30" s="66" t="s">
        <v>26</v>
      </c>
      <c r="C30" s="66" t="s">
        <v>216</v>
      </c>
      <c r="D30" s="66" t="s">
        <v>241</v>
      </c>
      <c r="E30" s="66" t="s">
        <v>242</v>
      </c>
      <c r="F30" s="66" t="s">
        <v>16</v>
      </c>
      <c r="G30" s="66" t="s">
        <v>17</v>
      </c>
      <c r="H30" s="62">
        <v>540147</v>
      </c>
      <c r="I30" s="61"/>
      <c r="J30" s="61" t="s">
        <v>219</v>
      </c>
    </row>
    <row r="31" spans="1:10" ht="28.8" x14ac:dyDescent="0.3">
      <c r="A31" s="66" t="s">
        <v>738</v>
      </c>
      <c r="B31" s="66" t="s">
        <v>26</v>
      </c>
      <c r="C31" s="66" t="s">
        <v>216</v>
      </c>
      <c r="D31" s="66" t="s">
        <v>241</v>
      </c>
      <c r="E31" s="66" t="s">
        <v>242</v>
      </c>
      <c r="F31" s="66" t="s">
        <v>12</v>
      </c>
      <c r="G31" s="66" t="s">
        <v>13</v>
      </c>
      <c r="H31" s="62">
        <v>0</v>
      </c>
      <c r="I31" s="61"/>
      <c r="J31" s="61" t="s">
        <v>219</v>
      </c>
    </row>
    <row r="32" spans="1:10" ht="28.8" x14ac:dyDescent="0.3">
      <c r="A32" s="66" t="s">
        <v>738</v>
      </c>
      <c r="B32" s="66" t="s">
        <v>26</v>
      </c>
      <c r="C32" s="66" t="s">
        <v>216</v>
      </c>
      <c r="D32" s="66" t="s">
        <v>241</v>
      </c>
      <c r="E32" s="66" t="s">
        <v>242</v>
      </c>
      <c r="F32" s="66" t="s">
        <v>36</v>
      </c>
      <c r="G32" s="66" t="s">
        <v>37</v>
      </c>
      <c r="H32" s="62">
        <v>0</v>
      </c>
      <c r="I32" s="61"/>
      <c r="J32" s="61" t="s">
        <v>219</v>
      </c>
    </row>
    <row r="33" spans="1:10" ht="28.8" x14ac:dyDescent="0.3">
      <c r="A33" s="66" t="s">
        <v>738</v>
      </c>
      <c r="B33" s="66" t="s">
        <v>26</v>
      </c>
      <c r="C33" s="66" t="s">
        <v>216</v>
      </c>
      <c r="D33" s="66" t="s">
        <v>241</v>
      </c>
      <c r="E33" s="66" t="s">
        <v>242</v>
      </c>
      <c r="F33" s="66" t="s">
        <v>20</v>
      </c>
      <c r="G33" s="66" t="s">
        <v>21</v>
      </c>
      <c r="H33" s="62">
        <v>110580</v>
      </c>
      <c r="I33" s="61"/>
      <c r="J33" s="61" t="s">
        <v>219</v>
      </c>
    </row>
    <row r="34" spans="1:10" ht="28.8" x14ac:dyDescent="0.3">
      <c r="A34" s="66" t="s">
        <v>738</v>
      </c>
      <c r="B34" s="66" t="s">
        <v>26</v>
      </c>
      <c r="C34" s="66" t="s">
        <v>216</v>
      </c>
      <c r="D34" s="66" t="s">
        <v>243</v>
      </c>
      <c r="E34" s="66" t="s">
        <v>244</v>
      </c>
      <c r="F34" s="66" t="s">
        <v>36</v>
      </c>
      <c r="G34" s="66" t="s">
        <v>37</v>
      </c>
      <c r="H34" s="62">
        <v>0</v>
      </c>
      <c r="I34" s="61"/>
      <c r="J34" s="61" t="s">
        <v>219</v>
      </c>
    </row>
    <row r="35" spans="1:10" ht="28.8" x14ac:dyDescent="0.3">
      <c r="A35" s="66" t="s">
        <v>738</v>
      </c>
      <c r="B35" s="66" t="s">
        <v>26</v>
      </c>
      <c r="C35" s="66" t="s">
        <v>216</v>
      </c>
      <c r="D35" s="66" t="s">
        <v>243</v>
      </c>
      <c r="E35" s="66" t="s">
        <v>244</v>
      </c>
      <c r="F35" s="66" t="s">
        <v>16</v>
      </c>
      <c r="G35" s="66" t="s">
        <v>17</v>
      </c>
      <c r="H35" s="62">
        <v>179932</v>
      </c>
      <c r="I35" s="61"/>
      <c r="J35" s="61" t="s">
        <v>219</v>
      </c>
    </row>
    <row r="36" spans="1:10" ht="28.8" x14ac:dyDescent="0.3">
      <c r="A36" s="66" t="s">
        <v>738</v>
      </c>
      <c r="B36" s="66" t="s">
        <v>26</v>
      </c>
      <c r="C36" s="66" t="s">
        <v>216</v>
      </c>
      <c r="D36" s="66" t="s">
        <v>245</v>
      </c>
      <c r="E36" s="66" t="s">
        <v>246</v>
      </c>
      <c r="F36" s="66" t="s">
        <v>16</v>
      </c>
      <c r="G36" s="66" t="s">
        <v>17</v>
      </c>
      <c r="H36" s="62">
        <v>0</v>
      </c>
      <c r="I36" s="61">
        <v>38</v>
      </c>
      <c r="J36" s="61" t="s">
        <v>228</v>
      </c>
    </row>
    <row r="37" spans="1:10" ht="28.8" x14ac:dyDescent="0.3">
      <c r="A37" s="66" t="s">
        <v>738</v>
      </c>
      <c r="B37" s="66" t="s">
        <v>30</v>
      </c>
      <c r="C37" s="66" t="s">
        <v>216</v>
      </c>
      <c r="D37" s="66" t="s">
        <v>247</v>
      </c>
      <c r="E37" s="66" t="s">
        <v>248</v>
      </c>
      <c r="F37" s="66" t="s">
        <v>16</v>
      </c>
      <c r="G37" s="66" t="s">
        <v>17</v>
      </c>
      <c r="H37" s="62">
        <v>1945000</v>
      </c>
      <c r="I37" s="61"/>
      <c r="J37" s="61" t="s">
        <v>219</v>
      </c>
    </row>
    <row r="38" spans="1:10" ht="28.8" x14ac:dyDescent="0.3">
      <c r="A38" s="66" t="s">
        <v>738</v>
      </c>
      <c r="B38" s="66" t="s">
        <v>30</v>
      </c>
      <c r="C38" s="66" t="s">
        <v>216</v>
      </c>
      <c r="D38" s="66" t="s">
        <v>247</v>
      </c>
      <c r="E38" s="66" t="s">
        <v>248</v>
      </c>
      <c r="F38" s="66" t="s">
        <v>12</v>
      </c>
      <c r="G38" s="66" t="s">
        <v>13</v>
      </c>
      <c r="H38" s="62">
        <v>418951</v>
      </c>
      <c r="I38" s="61"/>
      <c r="J38" s="61" t="s">
        <v>219</v>
      </c>
    </row>
    <row r="39" spans="1:10" ht="28.8" x14ac:dyDescent="0.3">
      <c r="A39" s="66" t="s">
        <v>738</v>
      </c>
      <c r="B39" s="66" t="s">
        <v>30</v>
      </c>
      <c r="C39" s="66" t="s">
        <v>216</v>
      </c>
      <c r="D39" s="66" t="s">
        <v>247</v>
      </c>
      <c r="E39" s="66" t="s">
        <v>248</v>
      </c>
      <c r="F39" s="66" t="s">
        <v>36</v>
      </c>
      <c r="G39" s="66" t="s">
        <v>37</v>
      </c>
      <c r="H39" s="62">
        <v>0</v>
      </c>
      <c r="I39" s="61"/>
      <c r="J39" s="61" t="s">
        <v>219</v>
      </c>
    </row>
    <row r="40" spans="1:10" ht="28.8" x14ac:dyDescent="0.3">
      <c r="A40" s="66" t="s">
        <v>738</v>
      </c>
      <c r="B40" s="66" t="s">
        <v>30</v>
      </c>
      <c r="C40" s="66" t="s">
        <v>216</v>
      </c>
      <c r="D40" s="66" t="s">
        <v>247</v>
      </c>
      <c r="E40" s="66" t="s">
        <v>248</v>
      </c>
      <c r="F40" s="66" t="s">
        <v>32</v>
      </c>
      <c r="G40" s="66" t="s">
        <v>33</v>
      </c>
      <c r="H40" s="62">
        <v>663850</v>
      </c>
      <c r="I40" s="61"/>
      <c r="J40" s="61" t="s">
        <v>219</v>
      </c>
    </row>
    <row r="41" spans="1:10" ht="28.8" x14ac:dyDescent="0.3">
      <c r="A41" s="66" t="s">
        <v>738</v>
      </c>
      <c r="B41" s="66" t="s">
        <v>30</v>
      </c>
      <c r="C41" s="66" t="s">
        <v>216</v>
      </c>
      <c r="D41" s="66" t="s">
        <v>249</v>
      </c>
      <c r="E41" s="66" t="s">
        <v>250</v>
      </c>
      <c r="F41" s="66" t="s">
        <v>12</v>
      </c>
      <c r="G41" s="66" t="s">
        <v>13</v>
      </c>
      <c r="H41" s="62">
        <v>125000</v>
      </c>
      <c r="I41" s="61"/>
      <c r="J41" s="61" t="s">
        <v>219</v>
      </c>
    </row>
    <row r="42" spans="1:10" ht="28.8" x14ac:dyDescent="0.3">
      <c r="A42" s="66" t="s">
        <v>738</v>
      </c>
      <c r="B42" s="66" t="s">
        <v>30</v>
      </c>
      <c r="C42" s="66" t="s">
        <v>216</v>
      </c>
      <c r="D42" s="66" t="s">
        <v>249</v>
      </c>
      <c r="E42" s="66" t="s">
        <v>250</v>
      </c>
      <c r="F42" s="66" t="s">
        <v>16</v>
      </c>
      <c r="G42" s="66" t="s">
        <v>17</v>
      </c>
      <c r="H42" s="62">
        <v>930257</v>
      </c>
      <c r="I42" s="61"/>
      <c r="J42" s="61" t="s">
        <v>219</v>
      </c>
    </row>
    <row r="43" spans="1:10" ht="57.6" x14ac:dyDescent="0.3">
      <c r="A43" s="66" t="s">
        <v>738</v>
      </c>
      <c r="B43" s="66" t="s">
        <v>30</v>
      </c>
      <c r="C43" s="66" t="s">
        <v>216</v>
      </c>
      <c r="D43" s="66" t="s">
        <v>251</v>
      </c>
      <c r="E43" s="66" t="s">
        <v>252</v>
      </c>
      <c r="F43" s="66" t="s">
        <v>16</v>
      </c>
      <c r="G43" s="66" t="s">
        <v>17</v>
      </c>
      <c r="H43" s="62">
        <v>4399938</v>
      </c>
      <c r="I43" s="61"/>
      <c r="J43" s="61" t="s">
        <v>219</v>
      </c>
    </row>
    <row r="44" spans="1:10" ht="57.6" x14ac:dyDescent="0.3">
      <c r="A44" s="66" t="s">
        <v>738</v>
      </c>
      <c r="B44" s="66" t="s">
        <v>30</v>
      </c>
      <c r="C44" s="66" t="s">
        <v>216</v>
      </c>
      <c r="D44" s="66" t="s">
        <v>251</v>
      </c>
      <c r="E44" s="66" t="s">
        <v>252</v>
      </c>
      <c r="F44" s="66" t="s">
        <v>12</v>
      </c>
      <c r="G44" s="66" t="s">
        <v>13</v>
      </c>
      <c r="H44" s="62">
        <v>86605</v>
      </c>
      <c r="I44" s="61"/>
      <c r="J44" s="61" t="s">
        <v>219</v>
      </c>
    </row>
    <row r="45" spans="1:10" ht="57.6" x14ac:dyDescent="0.3">
      <c r="A45" s="66" t="s">
        <v>738</v>
      </c>
      <c r="B45" s="66" t="s">
        <v>30</v>
      </c>
      <c r="C45" s="66" t="s">
        <v>216</v>
      </c>
      <c r="D45" s="66" t="s">
        <v>251</v>
      </c>
      <c r="E45" s="66" t="s">
        <v>252</v>
      </c>
      <c r="F45" s="66" t="s">
        <v>36</v>
      </c>
      <c r="G45" s="66" t="s">
        <v>37</v>
      </c>
      <c r="H45" s="62">
        <v>15000</v>
      </c>
      <c r="I45" s="61"/>
      <c r="J45" s="61" t="s">
        <v>219</v>
      </c>
    </row>
    <row r="46" spans="1:10" ht="57.6" x14ac:dyDescent="0.3">
      <c r="A46" s="66" t="s">
        <v>738</v>
      </c>
      <c r="B46" s="66" t="s">
        <v>30</v>
      </c>
      <c r="C46" s="66" t="s">
        <v>216</v>
      </c>
      <c r="D46" s="66" t="s">
        <v>251</v>
      </c>
      <c r="E46" s="66" t="s">
        <v>252</v>
      </c>
      <c r="F46" s="66" t="s">
        <v>20</v>
      </c>
      <c r="G46" s="66" t="s">
        <v>21</v>
      </c>
      <c r="H46" s="62">
        <v>598621</v>
      </c>
      <c r="I46" s="61"/>
      <c r="J46" s="61" t="s">
        <v>219</v>
      </c>
    </row>
    <row r="47" spans="1:10" ht="28.8" x14ac:dyDescent="0.3">
      <c r="A47" s="66" t="s">
        <v>738</v>
      </c>
      <c r="B47" s="66" t="s">
        <v>34</v>
      </c>
      <c r="C47" s="66" t="s">
        <v>216</v>
      </c>
      <c r="D47" s="66" t="s">
        <v>253</v>
      </c>
      <c r="E47" s="66" t="s">
        <v>254</v>
      </c>
      <c r="F47" s="66" t="s">
        <v>36</v>
      </c>
      <c r="G47" s="66" t="s">
        <v>37</v>
      </c>
      <c r="H47" s="62">
        <v>250706</v>
      </c>
      <c r="I47" s="61"/>
      <c r="J47" s="61" t="s">
        <v>219</v>
      </c>
    </row>
    <row r="48" spans="1:10" ht="28.8" x14ac:dyDescent="0.3">
      <c r="A48" s="66" t="s">
        <v>738</v>
      </c>
      <c r="B48" s="66" t="s">
        <v>34</v>
      </c>
      <c r="C48" s="66" t="s">
        <v>216</v>
      </c>
      <c r="D48" s="66" t="s">
        <v>253</v>
      </c>
      <c r="E48" s="66" t="s">
        <v>254</v>
      </c>
      <c r="F48" s="66" t="s">
        <v>12</v>
      </c>
      <c r="G48" s="66" t="s">
        <v>13</v>
      </c>
      <c r="H48" s="62">
        <v>39500</v>
      </c>
      <c r="I48" s="61"/>
      <c r="J48" s="61" t="s">
        <v>219</v>
      </c>
    </row>
    <row r="49" spans="1:10" ht="28.8" x14ac:dyDescent="0.3">
      <c r="A49" s="66" t="s">
        <v>738</v>
      </c>
      <c r="B49" s="66" t="s">
        <v>34</v>
      </c>
      <c r="C49" s="66" t="s">
        <v>216</v>
      </c>
      <c r="D49" s="66" t="s">
        <v>253</v>
      </c>
      <c r="E49" s="66" t="s">
        <v>254</v>
      </c>
      <c r="F49" s="66" t="s">
        <v>16</v>
      </c>
      <c r="G49" s="66" t="s">
        <v>17</v>
      </c>
      <c r="H49" s="62">
        <v>766473</v>
      </c>
      <c r="I49" s="61"/>
      <c r="J49" s="61" t="s">
        <v>219</v>
      </c>
    </row>
    <row r="50" spans="1:10" ht="43.2" x14ac:dyDescent="0.3">
      <c r="A50" s="66" t="s">
        <v>738</v>
      </c>
      <c r="B50" s="66" t="s">
        <v>38</v>
      </c>
      <c r="C50" s="66" t="s">
        <v>216</v>
      </c>
      <c r="D50" s="66" t="s">
        <v>255</v>
      </c>
      <c r="E50" s="66" t="s">
        <v>256</v>
      </c>
      <c r="F50" s="66" t="s">
        <v>16</v>
      </c>
      <c r="G50" s="66" t="s">
        <v>17</v>
      </c>
      <c r="H50" s="62">
        <v>97455</v>
      </c>
      <c r="I50" s="61"/>
      <c r="J50" s="61" t="s">
        <v>219</v>
      </c>
    </row>
    <row r="51" spans="1:10" ht="43.2" x14ac:dyDescent="0.3">
      <c r="A51" s="66" t="s">
        <v>738</v>
      </c>
      <c r="B51" s="66" t="s">
        <v>38</v>
      </c>
      <c r="C51" s="66" t="s">
        <v>216</v>
      </c>
      <c r="D51" s="66" t="s">
        <v>255</v>
      </c>
      <c r="E51" s="66" t="s">
        <v>256</v>
      </c>
      <c r="F51" s="66" t="s">
        <v>12</v>
      </c>
      <c r="G51" s="66" t="s">
        <v>13</v>
      </c>
      <c r="H51" s="62">
        <v>6000</v>
      </c>
      <c r="I51" s="61"/>
      <c r="J51" s="61" t="s">
        <v>219</v>
      </c>
    </row>
    <row r="52" spans="1:10" ht="43.2" x14ac:dyDescent="0.3">
      <c r="A52" s="66" t="s">
        <v>738</v>
      </c>
      <c r="B52" s="66" t="s">
        <v>38</v>
      </c>
      <c r="C52" s="66" t="s">
        <v>216</v>
      </c>
      <c r="D52" s="66" t="s">
        <v>255</v>
      </c>
      <c r="E52" s="66" t="s">
        <v>256</v>
      </c>
      <c r="F52" s="66" t="s">
        <v>36</v>
      </c>
      <c r="G52" s="66" t="s">
        <v>37</v>
      </c>
      <c r="H52" s="62">
        <v>500</v>
      </c>
      <c r="I52" s="61"/>
      <c r="J52" s="61" t="s">
        <v>219</v>
      </c>
    </row>
    <row r="53" spans="1:10" ht="28.8" x14ac:dyDescent="0.3">
      <c r="A53" s="66" t="s">
        <v>738</v>
      </c>
      <c r="B53" s="66" t="s">
        <v>38</v>
      </c>
      <c r="C53" s="66" t="s">
        <v>216</v>
      </c>
      <c r="D53" s="66" t="s">
        <v>257</v>
      </c>
      <c r="E53" s="66" t="s">
        <v>258</v>
      </c>
      <c r="F53" s="66" t="s">
        <v>36</v>
      </c>
      <c r="G53" s="66" t="s">
        <v>37</v>
      </c>
      <c r="H53" s="62">
        <v>0</v>
      </c>
      <c r="I53" s="61"/>
      <c r="J53" s="61" t="s">
        <v>219</v>
      </c>
    </row>
    <row r="54" spans="1:10" ht="28.8" x14ac:dyDescent="0.3">
      <c r="A54" s="66" t="s">
        <v>738</v>
      </c>
      <c r="B54" s="66" t="s">
        <v>38</v>
      </c>
      <c r="C54" s="66" t="s">
        <v>216</v>
      </c>
      <c r="D54" s="66" t="s">
        <v>257</v>
      </c>
      <c r="E54" s="66" t="s">
        <v>258</v>
      </c>
      <c r="F54" s="66" t="s">
        <v>12</v>
      </c>
      <c r="G54" s="66" t="s">
        <v>13</v>
      </c>
      <c r="H54" s="62">
        <v>50000</v>
      </c>
      <c r="I54" s="61"/>
      <c r="J54" s="61" t="s">
        <v>219</v>
      </c>
    </row>
    <row r="55" spans="1:10" ht="28.8" x14ac:dyDescent="0.3">
      <c r="A55" s="66" t="s">
        <v>738</v>
      </c>
      <c r="B55" s="66" t="s">
        <v>38</v>
      </c>
      <c r="C55" s="66" t="s">
        <v>216</v>
      </c>
      <c r="D55" s="66" t="s">
        <v>257</v>
      </c>
      <c r="E55" s="66" t="s">
        <v>258</v>
      </c>
      <c r="F55" s="66" t="s">
        <v>16</v>
      </c>
      <c r="G55" s="66" t="s">
        <v>17</v>
      </c>
      <c r="H55" s="62">
        <v>1196028</v>
      </c>
      <c r="I55" s="61"/>
      <c r="J55" s="61" t="s">
        <v>219</v>
      </c>
    </row>
    <row r="56" spans="1:10" ht="28.8" x14ac:dyDescent="0.3">
      <c r="A56" s="66" t="s">
        <v>738</v>
      </c>
      <c r="B56" s="66" t="s">
        <v>38</v>
      </c>
      <c r="C56" s="66" t="s">
        <v>216</v>
      </c>
      <c r="D56" s="66" t="s">
        <v>259</v>
      </c>
      <c r="E56" s="66" t="s">
        <v>260</v>
      </c>
      <c r="F56" s="66" t="s">
        <v>16</v>
      </c>
      <c r="G56" s="66" t="s">
        <v>17</v>
      </c>
      <c r="H56" s="62">
        <v>266880</v>
      </c>
      <c r="I56" s="61"/>
      <c r="J56" s="61" t="s">
        <v>219</v>
      </c>
    </row>
    <row r="57" spans="1:10" ht="28.8" x14ac:dyDescent="0.3">
      <c r="A57" s="66" t="s">
        <v>738</v>
      </c>
      <c r="B57" s="66" t="s">
        <v>38</v>
      </c>
      <c r="C57" s="66" t="s">
        <v>216</v>
      </c>
      <c r="D57" s="66" t="s">
        <v>259</v>
      </c>
      <c r="E57" s="66" t="s">
        <v>260</v>
      </c>
      <c r="F57" s="66" t="s">
        <v>12</v>
      </c>
      <c r="G57" s="66" t="s">
        <v>13</v>
      </c>
      <c r="H57" s="62">
        <v>22536</v>
      </c>
      <c r="I57" s="61"/>
      <c r="J57" s="61" t="s">
        <v>219</v>
      </c>
    </row>
    <row r="58" spans="1:10" ht="28.8" x14ac:dyDescent="0.3">
      <c r="A58" s="66" t="s">
        <v>738</v>
      </c>
      <c r="B58" s="66" t="s">
        <v>38</v>
      </c>
      <c r="C58" s="66" t="s">
        <v>216</v>
      </c>
      <c r="D58" s="66" t="s">
        <v>259</v>
      </c>
      <c r="E58" s="66" t="s">
        <v>260</v>
      </c>
      <c r="F58" s="66" t="s">
        <v>20</v>
      </c>
      <c r="G58" s="66" t="s">
        <v>21</v>
      </c>
      <c r="H58" s="62">
        <v>0</v>
      </c>
      <c r="I58" s="61"/>
      <c r="J58" s="61" t="s">
        <v>219</v>
      </c>
    </row>
    <row r="59" spans="1:10" ht="43.2" x14ac:dyDescent="0.3">
      <c r="A59" s="66" t="s">
        <v>738</v>
      </c>
      <c r="B59" s="66" t="s">
        <v>40</v>
      </c>
      <c r="C59" s="66" t="s">
        <v>216</v>
      </c>
      <c r="D59" s="66" t="s">
        <v>261</v>
      </c>
      <c r="E59" s="66" t="s">
        <v>262</v>
      </c>
      <c r="F59" s="66" t="s">
        <v>36</v>
      </c>
      <c r="G59" s="66" t="s">
        <v>37</v>
      </c>
      <c r="H59" s="62">
        <v>255000</v>
      </c>
      <c r="I59" s="61"/>
      <c r="J59" s="61" t="s">
        <v>219</v>
      </c>
    </row>
    <row r="60" spans="1:10" ht="43.2" x14ac:dyDescent="0.3">
      <c r="A60" s="66" t="s">
        <v>738</v>
      </c>
      <c r="B60" s="66" t="s">
        <v>40</v>
      </c>
      <c r="C60" s="66" t="s">
        <v>216</v>
      </c>
      <c r="D60" s="66" t="s">
        <v>261</v>
      </c>
      <c r="E60" s="66" t="s">
        <v>262</v>
      </c>
      <c r="F60" s="66" t="s">
        <v>12</v>
      </c>
      <c r="G60" s="66" t="s">
        <v>13</v>
      </c>
      <c r="H60" s="62">
        <v>0</v>
      </c>
      <c r="I60" s="61"/>
      <c r="J60" s="61" t="s">
        <v>219</v>
      </c>
    </row>
    <row r="61" spans="1:10" ht="43.2" x14ac:dyDescent="0.3">
      <c r="A61" s="66" t="s">
        <v>738</v>
      </c>
      <c r="B61" s="66" t="s">
        <v>40</v>
      </c>
      <c r="C61" s="66" t="s">
        <v>216</v>
      </c>
      <c r="D61" s="66" t="s">
        <v>261</v>
      </c>
      <c r="E61" s="66" t="s">
        <v>262</v>
      </c>
      <c r="F61" s="66" t="s">
        <v>16</v>
      </c>
      <c r="G61" s="66" t="s">
        <v>17</v>
      </c>
      <c r="H61" s="62">
        <v>2526530</v>
      </c>
      <c r="I61" s="61"/>
      <c r="J61" s="61" t="s">
        <v>219</v>
      </c>
    </row>
    <row r="62" spans="1:10" ht="28.8" x14ac:dyDescent="0.3">
      <c r="A62" s="66" t="s">
        <v>738</v>
      </c>
      <c r="B62" s="66" t="s">
        <v>40</v>
      </c>
      <c r="C62" s="66" t="s">
        <v>216</v>
      </c>
      <c r="D62" s="66" t="s">
        <v>263</v>
      </c>
      <c r="E62" s="66" t="s">
        <v>264</v>
      </c>
      <c r="F62" s="66" t="s">
        <v>16</v>
      </c>
      <c r="G62" s="66" t="s">
        <v>17</v>
      </c>
      <c r="H62" s="62">
        <v>171729</v>
      </c>
      <c r="I62" s="61"/>
      <c r="J62" s="61" t="s">
        <v>219</v>
      </c>
    </row>
    <row r="63" spans="1:10" ht="28.8" x14ac:dyDescent="0.3">
      <c r="A63" s="66" t="s">
        <v>738</v>
      </c>
      <c r="B63" s="66" t="s">
        <v>40</v>
      </c>
      <c r="C63" s="66" t="s">
        <v>216</v>
      </c>
      <c r="D63" s="66" t="s">
        <v>265</v>
      </c>
      <c r="E63" s="66" t="s">
        <v>266</v>
      </c>
      <c r="F63" s="66" t="s">
        <v>16</v>
      </c>
      <c r="G63" s="66" t="s">
        <v>17</v>
      </c>
      <c r="H63" s="62">
        <v>180000</v>
      </c>
      <c r="I63" s="61"/>
      <c r="J63" s="61" t="s">
        <v>219</v>
      </c>
    </row>
    <row r="64" spans="1:10" ht="28.8" x14ac:dyDescent="0.3">
      <c r="A64" s="66" t="s">
        <v>738</v>
      </c>
      <c r="B64" s="66" t="s">
        <v>40</v>
      </c>
      <c r="C64" s="66" t="s">
        <v>216</v>
      </c>
      <c r="D64" s="66" t="s">
        <v>265</v>
      </c>
      <c r="E64" s="66" t="s">
        <v>266</v>
      </c>
      <c r="F64" s="66" t="s">
        <v>12</v>
      </c>
      <c r="G64" s="66" t="s">
        <v>13</v>
      </c>
      <c r="H64" s="62">
        <v>12500</v>
      </c>
      <c r="I64" s="61"/>
      <c r="J64" s="61" t="s">
        <v>219</v>
      </c>
    </row>
    <row r="65" spans="1:10" ht="28.8" x14ac:dyDescent="0.3">
      <c r="A65" s="66" t="s">
        <v>738</v>
      </c>
      <c r="B65" s="66" t="s">
        <v>40</v>
      </c>
      <c r="C65" s="66" t="s">
        <v>216</v>
      </c>
      <c r="D65" s="66" t="s">
        <v>265</v>
      </c>
      <c r="E65" s="66" t="s">
        <v>266</v>
      </c>
      <c r="F65" s="66" t="s">
        <v>20</v>
      </c>
      <c r="G65" s="66" t="s">
        <v>21</v>
      </c>
      <c r="H65" s="62">
        <v>0</v>
      </c>
      <c r="I65" s="61"/>
      <c r="J65" s="61" t="s">
        <v>219</v>
      </c>
    </row>
    <row r="66" spans="1:10" ht="43.2" x14ac:dyDescent="0.3">
      <c r="A66" s="66" t="s">
        <v>738</v>
      </c>
      <c r="B66" s="66" t="s">
        <v>42</v>
      </c>
      <c r="C66" s="66" t="s">
        <v>216</v>
      </c>
      <c r="D66" s="66" t="s">
        <v>267</v>
      </c>
      <c r="E66" s="66" t="s">
        <v>268</v>
      </c>
      <c r="F66" s="66" t="s">
        <v>24</v>
      </c>
      <c r="G66" s="66" t="s">
        <v>25</v>
      </c>
      <c r="H66" s="62">
        <v>490523</v>
      </c>
      <c r="I66" s="61"/>
      <c r="J66" s="61" t="s">
        <v>219</v>
      </c>
    </row>
    <row r="67" spans="1:10" ht="43.2" x14ac:dyDescent="0.3">
      <c r="A67" s="66" t="s">
        <v>738</v>
      </c>
      <c r="B67" s="66" t="s">
        <v>42</v>
      </c>
      <c r="C67" s="66" t="s">
        <v>216</v>
      </c>
      <c r="D67" s="66" t="s">
        <v>267</v>
      </c>
      <c r="E67" s="66" t="s">
        <v>268</v>
      </c>
      <c r="F67" s="66" t="s">
        <v>12</v>
      </c>
      <c r="G67" s="66" t="s">
        <v>13</v>
      </c>
      <c r="H67" s="62">
        <v>75000</v>
      </c>
      <c r="I67" s="61"/>
      <c r="J67" s="61" t="s">
        <v>219</v>
      </c>
    </row>
    <row r="68" spans="1:10" ht="43.2" x14ac:dyDescent="0.3">
      <c r="A68" s="66" t="s">
        <v>738</v>
      </c>
      <c r="B68" s="66" t="s">
        <v>42</v>
      </c>
      <c r="C68" s="66" t="s">
        <v>216</v>
      </c>
      <c r="D68" s="66" t="s">
        <v>267</v>
      </c>
      <c r="E68" s="66" t="s">
        <v>268</v>
      </c>
      <c r="F68" s="66" t="s">
        <v>16</v>
      </c>
      <c r="G68" s="66" t="s">
        <v>17</v>
      </c>
      <c r="H68" s="62">
        <v>3126321</v>
      </c>
      <c r="I68" s="61"/>
      <c r="J68" s="61" t="s">
        <v>219</v>
      </c>
    </row>
    <row r="69" spans="1:10" ht="57.6" x14ac:dyDescent="0.3">
      <c r="A69" s="66" t="s">
        <v>738</v>
      </c>
      <c r="B69" s="66" t="s">
        <v>42</v>
      </c>
      <c r="C69" s="66" t="s">
        <v>216</v>
      </c>
      <c r="D69" s="66" t="s">
        <v>269</v>
      </c>
      <c r="E69" s="66" t="s">
        <v>270</v>
      </c>
      <c r="F69" s="66" t="s">
        <v>16</v>
      </c>
      <c r="G69" s="66" t="s">
        <v>17</v>
      </c>
      <c r="H69" s="62">
        <v>3117400</v>
      </c>
      <c r="I69" s="61"/>
      <c r="J69" s="61" t="s">
        <v>219</v>
      </c>
    </row>
    <row r="70" spans="1:10" ht="57.6" x14ac:dyDescent="0.3">
      <c r="A70" s="66" t="s">
        <v>738</v>
      </c>
      <c r="B70" s="66" t="s">
        <v>42</v>
      </c>
      <c r="C70" s="66" t="s">
        <v>216</v>
      </c>
      <c r="D70" s="66" t="s">
        <v>269</v>
      </c>
      <c r="E70" s="66" t="s">
        <v>270</v>
      </c>
      <c r="F70" s="66" t="s">
        <v>12</v>
      </c>
      <c r="G70" s="66" t="s">
        <v>13</v>
      </c>
      <c r="H70" s="62">
        <v>200000</v>
      </c>
      <c r="I70" s="61"/>
      <c r="J70" s="61" t="s">
        <v>219</v>
      </c>
    </row>
    <row r="71" spans="1:10" ht="28.8" x14ac:dyDescent="0.3">
      <c r="A71" s="66" t="s">
        <v>738</v>
      </c>
      <c r="B71" s="66" t="s">
        <v>44</v>
      </c>
      <c r="C71" s="66" t="s">
        <v>216</v>
      </c>
      <c r="D71" s="66" t="s">
        <v>271</v>
      </c>
      <c r="E71" s="66" t="s">
        <v>272</v>
      </c>
      <c r="F71" s="66" t="s">
        <v>12</v>
      </c>
      <c r="G71" s="66" t="s">
        <v>13</v>
      </c>
      <c r="H71" s="62">
        <v>50000</v>
      </c>
      <c r="I71" s="61"/>
      <c r="J71" s="61" t="s">
        <v>219</v>
      </c>
    </row>
    <row r="72" spans="1:10" ht="28.8" x14ac:dyDescent="0.3">
      <c r="A72" s="66" t="s">
        <v>738</v>
      </c>
      <c r="B72" s="66" t="s">
        <v>44</v>
      </c>
      <c r="C72" s="66" t="s">
        <v>216</v>
      </c>
      <c r="D72" s="66" t="s">
        <v>271</v>
      </c>
      <c r="E72" s="66" t="s">
        <v>272</v>
      </c>
      <c r="F72" s="66" t="s">
        <v>16</v>
      </c>
      <c r="G72" s="66" t="s">
        <v>17</v>
      </c>
      <c r="H72" s="62">
        <v>753000</v>
      </c>
      <c r="I72" s="61"/>
      <c r="J72" s="61" t="s">
        <v>219</v>
      </c>
    </row>
    <row r="73" spans="1:10" ht="28.8" x14ac:dyDescent="0.3">
      <c r="A73" s="66" t="s">
        <v>738</v>
      </c>
      <c r="B73" s="66" t="s">
        <v>44</v>
      </c>
      <c r="C73" s="66" t="s">
        <v>216</v>
      </c>
      <c r="D73" s="66" t="s">
        <v>271</v>
      </c>
      <c r="E73" s="66" t="s">
        <v>272</v>
      </c>
      <c r="F73" s="66" t="s">
        <v>20</v>
      </c>
      <c r="G73" s="66" t="s">
        <v>21</v>
      </c>
      <c r="H73" s="62">
        <v>0</v>
      </c>
      <c r="I73" s="61"/>
      <c r="J73" s="61" t="s">
        <v>219</v>
      </c>
    </row>
    <row r="74" spans="1:10" ht="43.2" x14ac:dyDescent="0.3">
      <c r="A74" s="66" t="s">
        <v>738</v>
      </c>
      <c r="B74" s="66" t="s">
        <v>46</v>
      </c>
      <c r="C74" s="66" t="s">
        <v>216</v>
      </c>
      <c r="D74" s="66" t="s">
        <v>273</v>
      </c>
      <c r="E74" s="66" t="s">
        <v>274</v>
      </c>
      <c r="F74" s="66" t="s">
        <v>32</v>
      </c>
      <c r="G74" s="66" t="s">
        <v>33</v>
      </c>
      <c r="H74" s="62">
        <v>90349</v>
      </c>
      <c r="I74" s="61"/>
      <c r="J74" s="61" t="s">
        <v>219</v>
      </c>
    </row>
    <row r="75" spans="1:10" ht="43.2" x14ac:dyDescent="0.3">
      <c r="A75" s="66" t="s">
        <v>738</v>
      </c>
      <c r="B75" s="66" t="s">
        <v>46</v>
      </c>
      <c r="C75" s="66" t="s">
        <v>216</v>
      </c>
      <c r="D75" s="66" t="s">
        <v>273</v>
      </c>
      <c r="E75" s="66" t="s">
        <v>274</v>
      </c>
      <c r="F75" s="66" t="s">
        <v>16</v>
      </c>
      <c r="G75" s="66" t="s">
        <v>17</v>
      </c>
      <c r="H75" s="62">
        <v>241206</v>
      </c>
      <c r="I75" s="61"/>
      <c r="J75" s="61" t="s">
        <v>219</v>
      </c>
    </row>
    <row r="76" spans="1:10" ht="43.2" x14ac:dyDescent="0.3">
      <c r="A76" s="66" t="s">
        <v>738</v>
      </c>
      <c r="B76" s="66" t="s">
        <v>46</v>
      </c>
      <c r="C76" s="66" t="s">
        <v>216</v>
      </c>
      <c r="D76" s="66" t="s">
        <v>273</v>
      </c>
      <c r="E76" s="66" t="s">
        <v>274</v>
      </c>
      <c r="F76" s="66" t="s">
        <v>12</v>
      </c>
      <c r="G76" s="66" t="s">
        <v>13</v>
      </c>
      <c r="H76" s="62">
        <v>20000</v>
      </c>
      <c r="I76" s="61"/>
      <c r="J76" s="61" t="s">
        <v>219</v>
      </c>
    </row>
    <row r="77" spans="1:10" ht="43.2" x14ac:dyDescent="0.3">
      <c r="A77" s="66" t="s">
        <v>738</v>
      </c>
      <c r="B77" s="66" t="s">
        <v>46</v>
      </c>
      <c r="C77" s="66" t="s">
        <v>216</v>
      </c>
      <c r="D77" s="66" t="s">
        <v>275</v>
      </c>
      <c r="E77" s="66" t="s">
        <v>276</v>
      </c>
      <c r="F77" s="66" t="s">
        <v>16</v>
      </c>
      <c r="G77" s="66" t="s">
        <v>17</v>
      </c>
      <c r="H77" s="62">
        <v>3100531</v>
      </c>
      <c r="I77" s="61"/>
      <c r="J77" s="61" t="s">
        <v>219</v>
      </c>
    </row>
    <row r="78" spans="1:10" ht="28.8" x14ac:dyDescent="0.3">
      <c r="A78" s="66" t="s">
        <v>738</v>
      </c>
      <c r="B78" s="66" t="s">
        <v>46</v>
      </c>
      <c r="C78" s="66" t="s">
        <v>216</v>
      </c>
      <c r="D78" s="66" t="s">
        <v>277</v>
      </c>
      <c r="E78" s="66" t="s">
        <v>278</v>
      </c>
      <c r="F78" s="66" t="s">
        <v>16</v>
      </c>
      <c r="G78" s="66" t="s">
        <v>17</v>
      </c>
      <c r="H78" s="62">
        <v>216711</v>
      </c>
      <c r="I78" s="61"/>
      <c r="J78" s="61" t="s">
        <v>219</v>
      </c>
    </row>
    <row r="79" spans="1:10" ht="28.8" x14ac:dyDescent="0.3">
      <c r="A79" s="66" t="s">
        <v>738</v>
      </c>
      <c r="B79" s="66" t="s">
        <v>46</v>
      </c>
      <c r="C79" s="66" t="s">
        <v>216</v>
      </c>
      <c r="D79" s="66" t="s">
        <v>277</v>
      </c>
      <c r="E79" s="66" t="s">
        <v>278</v>
      </c>
      <c r="F79" s="66" t="s">
        <v>32</v>
      </c>
      <c r="G79" s="66" t="s">
        <v>33</v>
      </c>
      <c r="H79" s="62">
        <v>66485</v>
      </c>
      <c r="I79" s="61"/>
      <c r="J79" s="61" t="s">
        <v>219</v>
      </c>
    </row>
    <row r="80" spans="1:10" ht="28.8" x14ac:dyDescent="0.3">
      <c r="A80" s="66" t="s">
        <v>738</v>
      </c>
      <c r="B80" s="66" t="s">
        <v>46</v>
      </c>
      <c r="C80" s="66" t="s">
        <v>216</v>
      </c>
      <c r="D80" s="66" t="s">
        <v>277</v>
      </c>
      <c r="E80" s="66" t="s">
        <v>278</v>
      </c>
      <c r="F80" s="66" t="s">
        <v>36</v>
      </c>
      <c r="G80" s="66" t="s">
        <v>37</v>
      </c>
      <c r="H80" s="62">
        <v>10000</v>
      </c>
      <c r="I80" s="61"/>
      <c r="J80" s="61" t="s">
        <v>219</v>
      </c>
    </row>
    <row r="81" spans="1:10" ht="57.6" x14ac:dyDescent="0.3">
      <c r="A81" s="66" t="s">
        <v>738</v>
      </c>
      <c r="B81" s="66" t="s">
        <v>46</v>
      </c>
      <c r="C81" s="66" t="s">
        <v>216</v>
      </c>
      <c r="D81" s="66" t="s">
        <v>279</v>
      </c>
      <c r="E81" s="66" t="s">
        <v>280</v>
      </c>
      <c r="F81" s="66" t="s">
        <v>16</v>
      </c>
      <c r="G81" s="66" t="s">
        <v>17</v>
      </c>
      <c r="H81" s="62">
        <v>1286332</v>
      </c>
      <c r="I81" s="61"/>
      <c r="J81" s="61" t="s">
        <v>219</v>
      </c>
    </row>
    <row r="82" spans="1:10" ht="43.2" x14ac:dyDescent="0.3">
      <c r="A82" s="66" t="s">
        <v>738</v>
      </c>
      <c r="B82" s="66" t="s">
        <v>48</v>
      </c>
      <c r="C82" s="66" t="s">
        <v>216</v>
      </c>
      <c r="D82" s="66" t="s">
        <v>281</v>
      </c>
      <c r="E82" s="66" t="s">
        <v>282</v>
      </c>
      <c r="F82" s="66" t="s">
        <v>16</v>
      </c>
      <c r="G82" s="66" t="s">
        <v>17</v>
      </c>
      <c r="H82" s="62">
        <v>382000</v>
      </c>
      <c r="I82" s="61"/>
      <c r="J82" s="61" t="s">
        <v>219</v>
      </c>
    </row>
    <row r="83" spans="1:10" ht="43.2" x14ac:dyDescent="0.3">
      <c r="A83" s="66" t="s">
        <v>738</v>
      </c>
      <c r="B83" s="66" t="s">
        <v>48</v>
      </c>
      <c r="C83" s="66" t="s">
        <v>216</v>
      </c>
      <c r="D83" s="66" t="s">
        <v>281</v>
      </c>
      <c r="E83" s="66" t="s">
        <v>282</v>
      </c>
      <c r="F83" s="66" t="s">
        <v>12</v>
      </c>
      <c r="G83" s="66" t="s">
        <v>13</v>
      </c>
      <c r="H83" s="62">
        <v>3000</v>
      </c>
      <c r="I83" s="61"/>
      <c r="J83" s="61" t="s">
        <v>219</v>
      </c>
    </row>
    <row r="84" spans="1:10" ht="43.2" x14ac:dyDescent="0.3">
      <c r="A84" s="66" t="s">
        <v>738</v>
      </c>
      <c r="B84" s="66" t="s">
        <v>48</v>
      </c>
      <c r="C84" s="66" t="s">
        <v>216</v>
      </c>
      <c r="D84" s="66" t="s">
        <v>281</v>
      </c>
      <c r="E84" s="66" t="s">
        <v>282</v>
      </c>
      <c r="F84" s="66" t="s">
        <v>36</v>
      </c>
      <c r="G84" s="66" t="s">
        <v>37</v>
      </c>
      <c r="H84" s="62">
        <v>0</v>
      </c>
      <c r="I84" s="61"/>
      <c r="J84" s="61" t="s">
        <v>219</v>
      </c>
    </row>
    <row r="85" spans="1:10" ht="43.2" x14ac:dyDescent="0.3">
      <c r="A85" s="66" t="s">
        <v>738</v>
      </c>
      <c r="B85" s="66" t="s">
        <v>50</v>
      </c>
      <c r="C85" s="66" t="s">
        <v>216</v>
      </c>
      <c r="D85" s="66" t="s">
        <v>283</v>
      </c>
      <c r="E85" s="66" t="s">
        <v>284</v>
      </c>
      <c r="F85" s="66" t="s">
        <v>16</v>
      </c>
      <c r="G85" s="66" t="s">
        <v>17</v>
      </c>
      <c r="H85" s="62">
        <v>201791</v>
      </c>
      <c r="I85" s="61"/>
      <c r="J85" s="61" t="s">
        <v>219</v>
      </c>
    </row>
    <row r="86" spans="1:10" ht="43.2" x14ac:dyDescent="0.3">
      <c r="A86" s="66" t="s">
        <v>738</v>
      </c>
      <c r="B86" s="66" t="s">
        <v>50</v>
      </c>
      <c r="C86" s="66" t="s">
        <v>216</v>
      </c>
      <c r="D86" s="66" t="s">
        <v>285</v>
      </c>
      <c r="E86" s="66" t="s">
        <v>286</v>
      </c>
      <c r="F86" s="66" t="s">
        <v>16</v>
      </c>
      <c r="G86" s="66" t="s">
        <v>17</v>
      </c>
      <c r="H86" s="62">
        <v>565340</v>
      </c>
      <c r="I86" s="61"/>
      <c r="J86" s="61" t="s">
        <v>219</v>
      </c>
    </row>
    <row r="87" spans="1:10" ht="43.2" x14ac:dyDescent="0.3">
      <c r="A87" s="66" t="s">
        <v>738</v>
      </c>
      <c r="B87" s="66" t="s">
        <v>50</v>
      </c>
      <c r="C87" s="66" t="s">
        <v>216</v>
      </c>
      <c r="D87" s="66" t="s">
        <v>285</v>
      </c>
      <c r="E87" s="66" t="s">
        <v>286</v>
      </c>
      <c r="F87" s="66" t="s">
        <v>12</v>
      </c>
      <c r="G87" s="66" t="s">
        <v>13</v>
      </c>
      <c r="H87" s="62">
        <v>32000</v>
      </c>
      <c r="I87" s="61"/>
      <c r="J87" s="61" t="s">
        <v>219</v>
      </c>
    </row>
    <row r="88" spans="1:10" ht="43.2" x14ac:dyDescent="0.3">
      <c r="A88" s="66" t="s">
        <v>738</v>
      </c>
      <c r="B88" s="66" t="s">
        <v>50</v>
      </c>
      <c r="C88" s="66" t="s">
        <v>216</v>
      </c>
      <c r="D88" s="66" t="s">
        <v>285</v>
      </c>
      <c r="E88" s="66" t="s">
        <v>286</v>
      </c>
      <c r="F88" s="66" t="s">
        <v>36</v>
      </c>
      <c r="G88" s="66" t="s">
        <v>37</v>
      </c>
      <c r="H88" s="62">
        <v>10000</v>
      </c>
      <c r="I88" s="61"/>
      <c r="J88" s="61" t="s">
        <v>219</v>
      </c>
    </row>
    <row r="89" spans="1:10" ht="28.8" x14ac:dyDescent="0.3">
      <c r="A89" s="66" t="s">
        <v>738</v>
      </c>
      <c r="B89" s="66" t="s">
        <v>52</v>
      </c>
      <c r="C89" s="66" t="s">
        <v>216</v>
      </c>
      <c r="D89" s="66" t="s">
        <v>287</v>
      </c>
      <c r="E89" s="66" t="s">
        <v>288</v>
      </c>
      <c r="F89" s="66" t="s">
        <v>36</v>
      </c>
      <c r="G89" s="66" t="s">
        <v>37</v>
      </c>
      <c r="H89" s="62">
        <v>600000</v>
      </c>
      <c r="I89" s="61"/>
      <c r="J89" s="61" t="s">
        <v>219</v>
      </c>
    </row>
    <row r="90" spans="1:10" ht="28.8" x14ac:dyDescent="0.3">
      <c r="A90" s="66" t="s">
        <v>738</v>
      </c>
      <c r="B90" s="66" t="s">
        <v>52</v>
      </c>
      <c r="C90" s="66" t="s">
        <v>216</v>
      </c>
      <c r="D90" s="66" t="s">
        <v>287</v>
      </c>
      <c r="E90" s="66" t="s">
        <v>288</v>
      </c>
      <c r="F90" s="66" t="s">
        <v>12</v>
      </c>
      <c r="G90" s="66" t="s">
        <v>13</v>
      </c>
      <c r="H90" s="62">
        <v>75000</v>
      </c>
      <c r="I90" s="61"/>
      <c r="J90" s="61" t="s">
        <v>219</v>
      </c>
    </row>
    <row r="91" spans="1:10" ht="28.8" x14ac:dyDescent="0.3">
      <c r="A91" s="66" t="s">
        <v>738</v>
      </c>
      <c r="B91" s="66" t="s">
        <v>52</v>
      </c>
      <c r="C91" s="66" t="s">
        <v>216</v>
      </c>
      <c r="D91" s="66" t="s">
        <v>287</v>
      </c>
      <c r="E91" s="66" t="s">
        <v>288</v>
      </c>
      <c r="F91" s="66" t="s">
        <v>16</v>
      </c>
      <c r="G91" s="66" t="s">
        <v>17</v>
      </c>
      <c r="H91" s="62">
        <v>3541471</v>
      </c>
      <c r="I91" s="61"/>
      <c r="J91" s="61" t="s">
        <v>219</v>
      </c>
    </row>
    <row r="92" spans="1:10" ht="28.8" x14ac:dyDescent="0.3">
      <c r="A92" s="66" t="s">
        <v>738</v>
      </c>
      <c r="B92" s="66" t="s">
        <v>52</v>
      </c>
      <c r="C92" s="66" t="s">
        <v>216</v>
      </c>
      <c r="D92" s="66" t="s">
        <v>289</v>
      </c>
      <c r="E92" s="66" t="s">
        <v>290</v>
      </c>
      <c r="F92" s="66" t="s">
        <v>16</v>
      </c>
      <c r="G92" s="66" t="s">
        <v>17</v>
      </c>
      <c r="H92" s="62">
        <v>2635946</v>
      </c>
      <c r="I92" s="61"/>
      <c r="J92" s="61" t="s">
        <v>219</v>
      </c>
    </row>
    <row r="93" spans="1:10" ht="28.8" x14ac:dyDescent="0.3">
      <c r="A93" s="66" t="s">
        <v>738</v>
      </c>
      <c r="B93" s="66" t="s">
        <v>52</v>
      </c>
      <c r="C93" s="66" t="s">
        <v>216</v>
      </c>
      <c r="D93" s="66" t="s">
        <v>289</v>
      </c>
      <c r="E93" s="66" t="s">
        <v>290</v>
      </c>
      <c r="F93" s="66" t="s">
        <v>12</v>
      </c>
      <c r="G93" s="66" t="s">
        <v>13</v>
      </c>
      <c r="H93" s="62">
        <v>20000</v>
      </c>
      <c r="I93" s="61"/>
      <c r="J93" s="61" t="s">
        <v>219</v>
      </c>
    </row>
    <row r="94" spans="1:10" ht="28.8" x14ac:dyDescent="0.3">
      <c r="A94" s="66" t="s">
        <v>738</v>
      </c>
      <c r="B94" s="66" t="s">
        <v>52</v>
      </c>
      <c r="C94" s="66" t="s">
        <v>216</v>
      </c>
      <c r="D94" s="66" t="s">
        <v>289</v>
      </c>
      <c r="E94" s="66" t="s">
        <v>290</v>
      </c>
      <c r="F94" s="66" t="s">
        <v>36</v>
      </c>
      <c r="G94" s="66" t="s">
        <v>37</v>
      </c>
      <c r="H94" s="62">
        <v>310000</v>
      </c>
      <c r="I94" s="61"/>
      <c r="J94" s="61" t="s">
        <v>219</v>
      </c>
    </row>
    <row r="95" spans="1:10" ht="28.8" x14ac:dyDescent="0.3">
      <c r="A95" s="66" t="s">
        <v>738</v>
      </c>
      <c r="B95" s="66" t="s">
        <v>54</v>
      </c>
      <c r="C95" s="66" t="s">
        <v>216</v>
      </c>
      <c r="D95" s="66" t="s">
        <v>291</v>
      </c>
      <c r="E95" s="66" t="s">
        <v>292</v>
      </c>
      <c r="F95" s="66" t="s">
        <v>36</v>
      </c>
      <c r="G95" s="66" t="s">
        <v>37</v>
      </c>
      <c r="H95" s="62">
        <v>135000</v>
      </c>
      <c r="I95" s="61"/>
      <c r="J95" s="61" t="s">
        <v>219</v>
      </c>
    </row>
    <row r="96" spans="1:10" ht="28.8" x14ac:dyDescent="0.3">
      <c r="A96" s="66" t="s">
        <v>738</v>
      </c>
      <c r="B96" s="66" t="s">
        <v>54</v>
      </c>
      <c r="C96" s="66" t="s">
        <v>216</v>
      </c>
      <c r="D96" s="66" t="s">
        <v>291</v>
      </c>
      <c r="E96" s="66" t="s">
        <v>292</v>
      </c>
      <c r="F96" s="66" t="s">
        <v>20</v>
      </c>
      <c r="G96" s="66" t="s">
        <v>21</v>
      </c>
      <c r="H96" s="62">
        <v>120882</v>
      </c>
      <c r="I96" s="61"/>
      <c r="J96" s="61" t="s">
        <v>219</v>
      </c>
    </row>
    <row r="97" spans="1:10" ht="28.8" x14ac:dyDescent="0.3">
      <c r="A97" s="66" t="s">
        <v>738</v>
      </c>
      <c r="B97" s="66" t="s">
        <v>54</v>
      </c>
      <c r="C97" s="66" t="s">
        <v>216</v>
      </c>
      <c r="D97" s="66" t="s">
        <v>291</v>
      </c>
      <c r="E97" s="66" t="s">
        <v>292</v>
      </c>
      <c r="F97" s="66" t="s">
        <v>12</v>
      </c>
      <c r="G97" s="66" t="s">
        <v>13</v>
      </c>
      <c r="H97" s="62">
        <v>125000</v>
      </c>
      <c r="I97" s="61"/>
      <c r="J97" s="61" t="s">
        <v>219</v>
      </c>
    </row>
    <row r="98" spans="1:10" ht="28.8" x14ac:dyDescent="0.3">
      <c r="A98" s="66" t="s">
        <v>738</v>
      </c>
      <c r="B98" s="66" t="s">
        <v>54</v>
      </c>
      <c r="C98" s="66" t="s">
        <v>216</v>
      </c>
      <c r="D98" s="66" t="s">
        <v>291</v>
      </c>
      <c r="E98" s="66" t="s">
        <v>292</v>
      </c>
      <c r="F98" s="66" t="s">
        <v>16</v>
      </c>
      <c r="G98" s="66" t="s">
        <v>17</v>
      </c>
      <c r="H98" s="62">
        <v>1510767</v>
      </c>
      <c r="I98" s="61"/>
      <c r="J98" s="61" t="s">
        <v>219</v>
      </c>
    </row>
    <row r="99" spans="1:10" ht="57.6" x14ac:dyDescent="0.3">
      <c r="A99" s="66" t="s">
        <v>738</v>
      </c>
      <c r="B99" s="66" t="s">
        <v>54</v>
      </c>
      <c r="C99" s="66" t="s">
        <v>216</v>
      </c>
      <c r="D99" s="66" t="s">
        <v>32</v>
      </c>
      <c r="E99" s="66" t="s">
        <v>293</v>
      </c>
      <c r="F99" s="66" t="s">
        <v>16</v>
      </c>
      <c r="G99" s="66" t="s">
        <v>17</v>
      </c>
      <c r="H99" s="62">
        <v>584744</v>
      </c>
      <c r="I99" s="61"/>
      <c r="J99" s="61" t="s">
        <v>219</v>
      </c>
    </row>
    <row r="100" spans="1:10" ht="43.2" x14ac:dyDescent="0.3">
      <c r="A100" s="66" t="s">
        <v>738</v>
      </c>
      <c r="B100" s="66" t="s">
        <v>56</v>
      </c>
      <c r="C100" s="66" t="s">
        <v>216</v>
      </c>
      <c r="D100" s="66" t="s">
        <v>294</v>
      </c>
      <c r="E100" s="66" t="s">
        <v>295</v>
      </c>
      <c r="F100" s="66" t="s">
        <v>16</v>
      </c>
      <c r="G100" s="66" t="s">
        <v>17</v>
      </c>
      <c r="H100" s="62">
        <v>1849782</v>
      </c>
      <c r="I100" s="61"/>
      <c r="J100" s="61" t="s">
        <v>219</v>
      </c>
    </row>
    <row r="101" spans="1:10" ht="43.2" x14ac:dyDescent="0.3">
      <c r="A101" s="66" t="s">
        <v>738</v>
      </c>
      <c r="B101" s="66" t="s">
        <v>56</v>
      </c>
      <c r="C101" s="66" t="s">
        <v>216</v>
      </c>
      <c r="D101" s="66" t="s">
        <v>296</v>
      </c>
      <c r="E101" s="66" t="s">
        <v>297</v>
      </c>
      <c r="F101" s="66" t="s">
        <v>16</v>
      </c>
      <c r="G101" s="66" t="s">
        <v>17</v>
      </c>
      <c r="H101" s="62">
        <v>444758</v>
      </c>
      <c r="I101" s="61"/>
      <c r="J101" s="61" t="s">
        <v>219</v>
      </c>
    </row>
    <row r="102" spans="1:10" ht="43.2" x14ac:dyDescent="0.3">
      <c r="A102" s="66" t="s">
        <v>738</v>
      </c>
      <c r="B102" s="66" t="s">
        <v>56</v>
      </c>
      <c r="C102" s="66" t="s">
        <v>216</v>
      </c>
      <c r="D102" s="66" t="s">
        <v>296</v>
      </c>
      <c r="E102" s="66" t="s">
        <v>297</v>
      </c>
      <c r="F102" s="66" t="s">
        <v>12</v>
      </c>
      <c r="G102" s="66" t="s">
        <v>13</v>
      </c>
      <c r="H102" s="62">
        <v>1000</v>
      </c>
      <c r="I102" s="61"/>
      <c r="J102" s="61" t="s">
        <v>219</v>
      </c>
    </row>
    <row r="103" spans="1:10" ht="28.8" x14ac:dyDescent="0.3">
      <c r="A103" s="66" t="s">
        <v>738</v>
      </c>
      <c r="B103" s="66" t="s">
        <v>56</v>
      </c>
      <c r="C103" s="66" t="s">
        <v>216</v>
      </c>
      <c r="D103" s="66" t="s">
        <v>298</v>
      </c>
      <c r="E103" s="66" t="s">
        <v>299</v>
      </c>
      <c r="F103" s="66" t="s">
        <v>12</v>
      </c>
      <c r="G103" s="66" t="s">
        <v>13</v>
      </c>
      <c r="H103" s="62">
        <v>96759</v>
      </c>
      <c r="I103" s="61"/>
      <c r="J103" s="61" t="s">
        <v>219</v>
      </c>
    </row>
    <row r="104" spans="1:10" ht="28.8" x14ac:dyDescent="0.3">
      <c r="A104" s="66" t="s">
        <v>738</v>
      </c>
      <c r="B104" s="66" t="s">
        <v>56</v>
      </c>
      <c r="C104" s="66" t="s">
        <v>216</v>
      </c>
      <c r="D104" s="66" t="s">
        <v>298</v>
      </c>
      <c r="E104" s="66" t="s">
        <v>299</v>
      </c>
      <c r="F104" s="66" t="s">
        <v>16</v>
      </c>
      <c r="G104" s="66" t="s">
        <v>17</v>
      </c>
      <c r="H104" s="62">
        <v>1206390</v>
      </c>
      <c r="I104" s="61"/>
      <c r="J104" s="61" t="s">
        <v>219</v>
      </c>
    </row>
    <row r="105" spans="1:10" ht="28.8" x14ac:dyDescent="0.3">
      <c r="A105" s="66" t="s">
        <v>738</v>
      </c>
      <c r="B105" s="66" t="s">
        <v>56</v>
      </c>
      <c r="C105" s="66" t="s">
        <v>216</v>
      </c>
      <c r="D105" s="66" t="s">
        <v>298</v>
      </c>
      <c r="E105" s="66" t="s">
        <v>299</v>
      </c>
      <c r="F105" s="66" t="s">
        <v>20</v>
      </c>
      <c r="G105" s="66" t="s">
        <v>21</v>
      </c>
      <c r="H105" s="62">
        <v>200822</v>
      </c>
      <c r="I105" s="61"/>
      <c r="J105" s="61" t="s">
        <v>219</v>
      </c>
    </row>
    <row r="106" spans="1:10" ht="28.8" x14ac:dyDescent="0.3">
      <c r="A106" s="66" t="s">
        <v>738</v>
      </c>
      <c r="B106" s="66" t="s">
        <v>56</v>
      </c>
      <c r="C106" s="66" t="s">
        <v>216</v>
      </c>
      <c r="D106" s="66" t="s">
        <v>298</v>
      </c>
      <c r="E106" s="66" t="s">
        <v>299</v>
      </c>
      <c r="F106" s="66" t="s">
        <v>36</v>
      </c>
      <c r="G106" s="66" t="s">
        <v>37</v>
      </c>
      <c r="H106" s="62">
        <v>147617</v>
      </c>
      <c r="I106" s="61"/>
      <c r="J106" s="61" t="s">
        <v>219</v>
      </c>
    </row>
    <row r="107" spans="1:10" ht="28.8" x14ac:dyDescent="0.3">
      <c r="A107" s="66" t="s">
        <v>738</v>
      </c>
      <c r="B107" s="66" t="s">
        <v>56</v>
      </c>
      <c r="C107" s="66" t="s">
        <v>216</v>
      </c>
      <c r="D107" s="66" t="s">
        <v>300</v>
      </c>
      <c r="E107" s="66" t="s">
        <v>301</v>
      </c>
      <c r="F107" s="66" t="s">
        <v>20</v>
      </c>
      <c r="G107" s="66" t="s">
        <v>21</v>
      </c>
      <c r="H107" s="62">
        <v>56300</v>
      </c>
      <c r="I107" s="61"/>
      <c r="J107" s="61" t="s">
        <v>219</v>
      </c>
    </row>
    <row r="108" spans="1:10" ht="28.8" x14ac:dyDescent="0.3">
      <c r="A108" s="66" t="s">
        <v>738</v>
      </c>
      <c r="B108" s="66" t="s">
        <v>56</v>
      </c>
      <c r="C108" s="66" t="s">
        <v>216</v>
      </c>
      <c r="D108" s="66" t="s">
        <v>300</v>
      </c>
      <c r="E108" s="66" t="s">
        <v>301</v>
      </c>
      <c r="F108" s="66" t="s">
        <v>16</v>
      </c>
      <c r="G108" s="66" t="s">
        <v>17</v>
      </c>
      <c r="H108" s="62">
        <v>524777</v>
      </c>
      <c r="I108" s="61"/>
      <c r="J108" s="61" t="s">
        <v>219</v>
      </c>
    </row>
    <row r="109" spans="1:10" ht="28.8" x14ac:dyDescent="0.3">
      <c r="A109" s="66" t="s">
        <v>738</v>
      </c>
      <c r="B109" s="66" t="s">
        <v>56</v>
      </c>
      <c r="C109" s="66" t="s">
        <v>216</v>
      </c>
      <c r="D109" s="66" t="s">
        <v>300</v>
      </c>
      <c r="E109" s="66" t="s">
        <v>301</v>
      </c>
      <c r="F109" s="66" t="s">
        <v>12</v>
      </c>
      <c r="G109" s="66" t="s">
        <v>13</v>
      </c>
      <c r="H109" s="62">
        <v>20818</v>
      </c>
      <c r="I109" s="61"/>
      <c r="J109" s="61" t="s">
        <v>219</v>
      </c>
    </row>
    <row r="110" spans="1:10" ht="28.8" x14ac:dyDescent="0.3">
      <c r="A110" s="66" t="s">
        <v>738</v>
      </c>
      <c r="B110" s="66" t="s">
        <v>58</v>
      </c>
      <c r="C110" s="66" t="s">
        <v>216</v>
      </c>
      <c r="D110" s="66" t="s">
        <v>302</v>
      </c>
      <c r="E110" s="66" t="s">
        <v>303</v>
      </c>
      <c r="F110" s="66" t="s">
        <v>16</v>
      </c>
      <c r="G110" s="66" t="s">
        <v>17</v>
      </c>
      <c r="H110" s="62">
        <v>7799102</v>
      </c>
      <c r="I110" s="61"/>
      <c r="J110" s="61" t="s">
        <v>219</v>
      </c>
    </row>
    <row r="111" spans="1:10" ht="43.2" x14ac:dyDescent="0.3">
      <c r="A111" s="66" t="s">
        <v>738</v>
      </c>
      <c r="B111" s="66" t="s">
        <v>58</v>
      </c>
      <c r="C111" s="66" t="s">
        <v>216</v>
      </c>
      <c r="D111" s="66" t="s">
        <v>304</v>
      </c>
      <c r="E111" s="66" t="s">
        <v>305</v>
      </c>
      <c r="F111" s="66" t="s">
        <v>16</v>
      </c>
      <c r="G111" s="66" t="s">
        <v>17</v>
      </c>
      <c r="H111" s="62">
        <v>878450</v>
      </c>
      <c r="I111" s="61"/>
      <c r="J111" s="61" t="s">
        <v>219</v>
      </c>
    </row>
    <row r="112" spans="1:10" ht="43.2" x14ac:dyDescent="0.3">
      <c r="A112" s="66" t="s">
        <v>738</v>
      </c>
      <c r="B112" s="66" t="s">
        <v>58</v>
      </c>
      <c r="C112" s="66" t="s">
        <v>216</v>
      </c>
      <c r="D112" s="66" t="s">
        <v>304</v>
      </c>
      <c r="E112" s="66" t="s">
        <v>305</v>
      </c>
      <c r="F112" s="66" t="s">
        <v>20</v>
      </c>
      <c r="G112" s="66" t="s">
        <v>21</v>
      </c>
      <c r="H112" s="62">
        <v>167675</v>
      </c>
      <c r="I112" s="61"/>
      <c r="J112" s="61" t="s">
        <v>219</v>
      </c>
    </row>
    <row r="113" spans="1:10" ht="43.2" x14ac:dyDescent="0.3">
      <c r="A113" s="66" t="s">
        <v>738</v>
      </c>
      <c r="B113" s="66" t="s">
        <v>58</v>
      </c>
      <c r="C113" s="66" t="s">
        <v>216</v>
      </c>
      <c r="D113" s="66" t="s">
        <v>304</v>
      </c>
      <c r="E113" s="66" t="s">
        <v>305</v>
      </c>
      <c r="F113" s="66" t="s">
        <v>36</v>
      </c>
      <c r="G113" s="66" t="s">
        <v>37</v>
      </c>
      <c r="H113" s="62">
        <v>0</v>
      </c>
      <c r="I113" s="61"/>
      <c r="J113" s="61" t="s">
        <v>219</v>
      </c>
    </row>
    <row r="114" spans="1:10" ht="28.8" x14ac:dyDescent="0.3">
      <c r="A114" s="66" t="s">
        <v>738</v>
      </c>
      <c r="B114" s="66" t="s">
        <v>60</v>
      </c>
      <c r="C114" s="66" t="s">
        <v>216</v>
      </c>
      <c r="D114" s="66" t="s">
        <v>304</v>
      </c>
      <c r="E114" s="66" t="s">
        <v>306</v>
      </c>
      <c r="F114" s="66" t="s">
        <v>36</v>
      </c>
      <c r="G114" s="66" t="s">
        <v>37</v>
      </c>
      <c r="H114" s="62">
        <v>0</v>
      </c>
      <c r="I114" s="61"/>
      <c r="J114" s="61" t="s">
        <v>219</v>
      </c>
    </row>
    <row r="115" spans="1:10" ht="28.8" x14ac:dyDescent="0.3">
      <c r="A115" s="66" t="s">
        <v>738</v>
      </c>
      <c r="B115" s="66" t="s">
        <v>60</v>
      </c>
      <c r="C115" s="66" t="s">
        <v>216</v>
      </c>
      <c r="D115" s="66" t="s">
        <v>304</v>
      </c>
      <c r="E115" s="66" t="s">
        <v>306</v>
      </c>
      <c r="F115" s="66" t="s">
        <v>16</v>
      </c>
      <c r="G115" s="66" t="s">
        <v>17</v>
      </c>
      <c r="H115" s="62">
        <v>811760</v>
      </c>
      <c r="I115" s="61"/>
      <c r="J115" s="61" t="s">
        <v>219</v>
      </c>
    </row>
    <row r="116" spans="1:10" ht="28.8" x14ac:dyDescent="0.3">
      <c r="A116" s="66" t="s">
        <v>738</v>
      </c>
      <c r="B116" s="66" t="s">
        <v>60</v>
      </c>
      <c r="C116" s="66" t="s">
        <v>216</v>
      </c>
      <c r="D116" s="66" t="s">
        <v>304</v>
      </c>
      <c r="E116" s="66" t="s">
        <v>306</v>
      </c>
      <c r="F116" s="66" t="s">
        <v>12</v>
      </c>
      <c r="G116" s="66" t="s">
        <v>13</v>
      </c>
      <c r="H116" s="62">
        <v>0</v>
      </c>
      <c r="I116" s="61"/>
      <c r="J116" s="61" t="s">
        <v>219</v>
      </c>
    </row>
    <row r="117" spans="1:10" ht="28.8" x14ac:dyDescent="0.3">
      <c r="A117" s="66" t="s">
        <v>738</v>
      </c>
      <c r="B117" s="66" t="s">
        <v>60</v>
      </c>
      <c r="C117" s="66" t="s">
        <v>216</v>
      </c>
      <c r="D117" s="66" t="s">
        <v>307</v>
      </c>
      <c r="E117" s="66" t="s">
        <v>308</v>
      </c>
      <c r="F117" s="66" t="s">
        <v>12</v>
      </c>
      <c r="G117" s="66" t="s">
        <v>13</v>
      </c>
      <c r="H117" s="62">
        <v>45000</v>
      </c>
      <c r="I117" s="61"/>
      <c r="J117" s="61" t="s">
        <v>219</v>
      </c>
    </row>
    <row r="118" spans="1:10" ht="28.8" x14ac:dyDescent="0.3">
      <c r="A118" s="66" t="s">
        <v>738</v>
      </c>
      <c r="B118" s="66" t="s">
        <v>60</v>
      </c>
      <c r="C118" s="66" t="s">
        <v>216</v>
      </c>
      <c r="D118" s="66" t="s">
        <v>307</v>
      </c>
      <c r="E118" s="66" t="s">
        <v>308</v>
      </c>
      <c r="F118" s="66" t="s">
        <v>16</v>
      </c>
      <c r="G118" s="66" t="s">
        <v>17</v>
      </c>
      <c r="H118" s="62">
        <v>1589576</v>
      </c>
      <c r="I118" s="61"/>
      <c r="J118" s="61" t="s">
        <v>219</v>
      </c>
    </row>
    <row r="119" spans="1:10" ht="28.8" x14ac:dyDescent="0.3">
      <c r="A119" s="66" t="s">
        <v>738</v>
      </c>
      <c r="B119" s="66" t="s">
        <v>60</v>
      </c>
      <c r="C119" s="66" t="s">
        <v>216</v>
      </c>
      <c r="D119" s="66" t="s">
        <v>307</v>
      </c>
      <c r="E119" s="66" t="s">
        <v>308</v>
      </c>
      <c r="F119" s="66" t="s">
        <v>36</v>
      </c>
      <c r="G119" s="66" t="s">
        <v>37</v>
      </c>
      <c r="H119" s="62">
        <v>0</v>
      </c>
      <c r="I119" s="61"/>
      <c r="J119" s="61" t="s">
        <v>219</v>
      </c>
    </row>
    <row r="120" spans="1:10" ht="28.8" x14ac:dyDescent="0.3">
      <c r="A120" s="66" t="s">
        <v>738</v>
      </c>
      <c r="B120" s="66" t="s">
        <v>60</v>
      </c>
      <c r="C120" s="66" t="s">
        <v>216</v>
      </c>
      <c r="D120" s="66" t="s">
        <v>307</v>
      </c>
      <c r="E120" s="66" t="s">
        <v>308</v>
      </c>
      <c r="F120" s="66" t="s">
        <v>269</v>
      </c>
      <c r="G120" s="66" t="s">
        <v>693</v>
      </c>
      <c r="H120" s="62">
        <v>572000</v>
      </c>
      <c r="I120" s="61"/>
      <c r="J120" s="61" t="s">
        <v>219</v>
      </c>
    </row>
    <row r="121" spans="1:10" ht="43.2" x14ac:dyDescent="0.3">
      <c r="A121" s="66" t="s">
        <v>738</v>
      </c>
      <c r="B121" s="66" t="s">
        <v>60</v>
      </c>
      <c r="C121" s="66" t="s">
        <v>216</v>
      </c>
      <c r="D121" s="66" t="s">
        <v>309</v>
      </c>
      <c r="E121" s="66" t="s">
        <v>310</v>
      </c>
      <c r="F121" s="66" t="s">
        <v>28</v>
      </c>
      <c r="G121" s="66" t="s">
        <v>29</v>
      </c>
      <c r="H121" s="62">
        <v>351750</v>
      </c>
      <c r="I121" s="61"/>
      <c r="J121" s="61" t="s">
        <v>219</v>
      </c>
    </row>
    <row r="122" spans="1:10" ht="43.2" x14ac:dyDescent="0.3">
      <c r="A122" s="66" t="s">
        <v>738</v>
      </c>
      <c r="B122" s="66" t="s">
        <v>60</v>
      </c>
      <c r="C122" s="66" t="s">
        <v>216</v>
      </c>
      <c r="D122" s="66" t="s">
        <v>309</v>
      </c>
      <c r="E122" s="66" t="s">
        <v>310</v>
      </c>
      <c r="F122" s="66" t="s">
        <v>36</v>
      </c>
      <c r="G122" s="66" t="s">
        <v>37</v>
      </c>
      <c r="H122" s="62">
        <v>90000</v>
      </c>
      <c r="I122" s="61"/>
      <c r="J122" s="61" t="s">
        <v>219</v>
      </c>
    </row>
    <row r="123" spans="1:10" ht="43.2" x14ac:dyDescent="0.3">
      <c r="A123" s="66" t="s">
        <v>738</v>
      </c>
      <c r="B123" s="66" t="s">
        <v>60</v>
      </c>
      <c r="C123" s="66" t="s">
        <v>216</v>
      </c>
      <c r="D123" s="66" t="s">
        <v>309</v>
      </c>
      <c r="E123" s="66" t="s">
        <v>310</v>
      </c>
      <c r="F123" s="66" t="s">
        <v>16</v>
      </c>
      <c r="G123" s="66" t="s">
        <v>17</v>
      </c>
      <c r="H123" s="62">
        <v>1063778</v>
      </c>
      <c r="I123" s="61"/>
      <c r="J123" s="61" t="s">
        <v>219</v>
      </c>
    </row>
    <row r="124" spans="1:10" ht="28.8" x14ac:dyDescent="0.3">
      <c r="A124" s="66" t="s">
        <v>738</v>
      </c>
      <c r="B124" s="66" t="s">
        <v>62</v>
      </c>
      <c r="C124" s="66" t="s">
        <v>216</v>
      </c>
      <c r="D124" s="66" t="s">
        <v>311</v>
      </c>
      <c r="E124" s="66" t="s">
        <v>312</v>
      </c>
      <c r="F124" s="66" t="s">
        <v>16</v>
      </c>
      <c r="G124" s="66" t="s">
        <v>17</v>
      </c>
      <c r="H124" s="62">
        <v>489529</v>
      </c>
      <c r="I124" s="61"/>
      <c r="J124" s="61" t="s">
        <v>219</v>
      </c>
    </row>
    <row r="125" spans="1:10" ht="28.8" x14ac:dyDescent="0.3">
      <c r="A125" s="66" t="s">
        <v>738</v>
      </c>
      <c r="B125" s="66" t="s">
        <v>62</v>
      </c>
      <c r="C125" s="66" t="s">
        <v>216</v>
      </c>
      <c r="D125" s="66" t="s">
        <v>311</v>
      </c>
      <c r="E125" s="66" t="s">
        <v>312</v>
      </c>
      <c r="F125" s="66" t="s">
        <v>12</v>
      </c>
      <c r="G125" s="66" t="s">
        <v>13</v>
      </c>
      <c r="H125" s="62">
        <v>0</v>
      </c>
      <c r="I125" s="61"/>
      <c r="J125" s="61" t="s">
        <v>219</v>
      </c>
    </row>
    <row r="126" spans="1:10" ht="28.8" x14ac:dyDescent="0.3">
      <c r="A126" s="66" t="s">
        <v>738</v>
      </c>
      <c r="B126" s="66" t="s">
        <v>62</v>
      </c>
      <c r="C126" s="66" t="s">
        <v>216</v>
      </c>
      <c r="D126" s="66" t="s">
        <v>313</v>
      </c>
      <c r="E126" s="66" t="s">
        <v>314</v>
      </c>
      <c r="F126" s="66" t="s">
        <v>16</v>
      </c>
      <c r="G126" s="66" t="s">
        <v>17</v>
      </c>
      <c r="H126" s="62">
        <v>9830000</v>
      </c>
      <c r="I126" s="61"/>
      <c r="J126" s="61" t="s">
        <v>219</v>
      </c>
    </row>
    <row r="127" spans="1:10" ht="28.8" x14ac:dyDescent="0.3">
      <c r="A127" s="66" t="s">
        <v>738</v>
      </c>
      <c r="B127" s="66" t="s">
        <v>62</v>
      </c>
      <c r="C127" s="66" t="s">
        <v>216</v>
      </c>
      <c r="D127" s="66" t="s">
        <v>313</v>
      </c>
      <c r="E127" s="66" t="s">
        <v>314</v>
      </c>
      <c r="F127" s="66" t="s">
        <v>20</v>
      </c>
      <c r="G127" s="66" t="s">
        <v>21</v>
      </c>
      <c r="H127" s="62">
        <v>470388</v>
      </c>
      <c r="I127" s="61"/>
      <c r="J127" s="61" t="s">
        <v>219</v>
      </c>
    </row>
    <row r="128" spans="1:10" ht="28.8" x14ac:dyDescent="0.3">
      <c r="A128" s="66" t="s">
        <v>738</v>
      </c>
      <c r="B128" s="66" t="s">
        <v>62</v>
      </c>
      <c r="C128" s="66" t="s">
        <v>216</v>
      </c>
      <c r="D128" s="66" t="s">
        <v>315</v>
      </c>
      <c r="E128" s="66" t="s">
        <v>316</v>
      </c>
      <c r="F128" s="66" t="s">
        <v>20</v>
      </c>
      <c r="G128" s="66" t="s">
        <v>21</v>
      </c>
      <c r="H128" s="62">
        <v>957500</v>
      </c>
      <c r="I128" s="61"/>
      <c r="J128" s="61" t="s">
        <v>219</v>
      </c>
    </row>
    <row r="129" spans="1:10" ht="28.8" x14ac:dyDescent="0.3">
      <c r="A129" s="66" t="s">
        <v>738</v>
      </c>
      <c r="B129" s="66" t="s">
        <v>62</v>
      </c>
      <c r="C129" s="66" t="s">
        <v>216</v>
      </c>
      <c r="D129" s="66" t="s">
        <v>315</v>
      </c>
      <c r="E129" s="66" t="s">
        <v>316</v>
      </c>
      <c r="F129" s="66" t="s">
        <v>36</v>
      </c>
      <c r="G129" s="66" t="s">
        <v>37</v>
      </c>
      <c r="H129" s="62">
        <v>428002</v>
      </c>
      <c r="I129" s="61"/>
      <c r="J129" s="61" t="s">
        <v>219</v>
      </c>
    </row>
    <row r="130" spans="1:10" ht="28.8" x14ac:dyDescent="0.3">
      <c r="A130" s="66" t="s">
        <v>738</v>
      </c>
      <c r="B130" s="66" t="s">
        <v>62</v>
      </c>
      <c r="C130" s="66" t="s">
        <v>216</v>
      </c>
      <c r="D130" s="66" t="s">
        <v>315</v>
      </c>
      <c r="E130" s="66" t="s">
        <v>316</v>
      </c>
      <c r="F130" s="66" t="s">
        <v>16</v>
      </c>
      <c r="G130" s="66" t="s">
        <v>17</v>
      </c>
      <c r="H130" s="62">
        <v>3316319</v>
      </c>
      <c r="I130" s="61"/>
      <c r="J130" s="61" t="s">
        <v>219</v>
      </c>
    </row>
    <row r="131" spans="1:10" ht="28.8" x14ac:dyDescent="0.3">
      <c r="A131" s="66" t="s">
        <v>738</v>
      </c>
      <c r="B131" s="66" t="s">
        <v>62</v>
      </c>
      <c r="C131" s="66" t="s">
        <v>216</v>
      </c>
      <c r="D131" s="66" t="s">
        <v>315</v>
      </c>
      <c r="E131" s="66" t="s">
        <v>316</v>
      </c>
      <c r="F131" s="66" t="s">
        <v>12</v>
      </c>
      <c r="G131" s="66" t="s">
        <v>13</v>
      </c>
      <c r="H131" s="62">
        <v>324695</v>
      </c>
      <c r="I131" s="61"/>
      <c r="J131" s="61" t="s">
        <v>219</v>
      </c>
    </row>
    <row r="132" spans="1:10" ht="28.8" x14ac:dyDescent="0.3">
      <c r="A132" s="66" t="s">
        <v>738</v>
      </c>
      <c r="B132" s="66" t="s">
        <v>62</v>
      </c>
      <c r="C132" s="66" t="s">
        <v>216</v>
      </c>
      <c r="D132" s="66" t="s">
        <v>317</v>
      </c>
      <c r="E132" s="66" t="s">
        <v>318</v>
      </c>
      <c r="F132" s="66" t="s">
        <v>12</v>
      </c>
      <c r="G132" s="66" t="s">
        <v>13</v>
      </c>
      <c r="H132" s="62">
        <v>228800</v>
      </c>
      <c r="I132" s="61">
        <v>20</v>
      </c>
      <c r="J132" s="61" t="s">
        <v>228</v>
      </c>
    </row>
    <row r="133" spans="1:10" ht="28.8" x14ac:dyDescent="0.3">
      <c r="A133" s="66" t="s">
        <v>738</v>
      </c>
      <c r="B133" s="66" t="s">
        <v>62</v>
      </c>
      <c r="C133" s="66" t="s">
        <v>216</v>
      </c>
      <c r="D133" s="66" t="s">
        <v>317</v>
      </c>
      <c r="E133" s="66" t="s">
        <v>318</v>
      </c>
      <c r="F133" s="66" t="s">
        <v>16</v>
      </c>
      <c r="G133" s="66" t="s">
        <v>17</v>
      </c>
      <c r="H133" s="62">
        <v>2309686</v>
      </c>
      <c r="I133" s="61">
        <v>20</v>
      </c>
      <c r="J133" s="61" t="s">
        <v>228</v>
      </c>
    </row>
    <row r="134" spans="1:10" ht="28.8" x14ac:dyDescent="0.3">
      <c r="A134" s="66" t="s">
        <v>738</v>
      </c>
      <c r="B134" s="66" t="s">
        <v>62</v>
      </c>
      <c r="C134" s="66" t="s">
        <v>216</v>
      </c>
      <c r="D134" s="66" t="s">
        <v>317</v>
      </c>
      <c r="E134" s="66" t="s">
        <v>318</v>
      </c>
      <c r="F134" s="66" t="s">
        <v>36</v>
      </c>
      <c r="G134" s="66" t="s">
        <v>37</v>
      </c>
      <c r="H134" s="62">
        <v>0</v>
      </c>
      <c r="I134" s="61">
        <v>20</v>
      </c>
      <c r="J134" s="61" t="s">
        <v>228</v>
      </c>
    </row>
    <row r="135" spans="1:10" ht="28.8" x14ac:dyDescent="0.3">
      <c r="A135" s="66" t="s">
        <v>738</v>
      </c>
      <c r="B135" s="66" t="s">
        <v>62</v>
      </c>
      <c r="C135" s="66" t="s">
        <v>216</v>
      </c>
      <c r="D135" s="66" t="s">
        <v>317</v>
      </c>
      <c r="E135" s="66" t="s">
        <v>318</v>
      </c>
      <c r="F135" s="66" t="s">
        <v>20</v>
      </c>
      <c r="G135" s="66" t="s">
        <v>21</v>
      </c>
      <c r="H135" s="62">
        <v>414135</v>
      </c>
      <c r="I135" s="61">
        <v>20</v>
      </c>
      <c r="J135" s="61" t="s">
        <v>228</v>
      </c>
    </row>
    <row r="136" spans="1:10" ht="57.6" x14ac:dyDescent="0.3">
      <c r="A136" s="66" t="s">
        <v>738</v>
      </c>
      <c r="B136" s="66" t="s">
        <v>62</v>
      </c>
      <c r="C136" s="66" t="s">
        <v>216</v>
      </c>
      <c r="D136" s="66" t="s">
        <v>319</v>
      </c>
      <c r="E136" s="66" t="s">
        <v>320</v>
      </c>
      <c r="F136" s="66" t="s">
        <v>36</v>
      </c>
      <c r="G136" s="66" t="s">
        <v>37</v>
      </c>
      <c r="H136" s="62">
        <v>10000</v>
      </c>
      <c r="I136" s="61"/>
      <c r="J136" s="61" t="s">
        <v>219</v>
      </c>
    </row>
    <row r="137" spans="1:10" ht="57.6" x14ac:dyDescent="0.3">
      <c r="A137" s="66" t="s">
        <v>738</v>
      </c>
      <c r="B137" s="66" t="s">
        <v>62</v>
      </c>
      <c r="C137" s="66" t="s">
        <v>216</v>
      </c>
      <c r="D137" s="66" t="s">
        <v>319</v>
      </c>
      <c r="E137" s="66" t="s">
        <v>320</v>
      </c>
      <c r="F137" s="66" t="s">
        <v>16</v>
      </c>
      <c r="G137" s="66" t="s">
        <v>17</v>
      </c>
      <c r="H137" s="62">
        <v>845333</v>
      </c>
      <c r="I137" s="61"/>
      <c r="J137" s="61" t="s">
        <v>219</v>
      </c>
    </row>
    <row r="138" spans="1:10" ht="57.6" x14ac:dyDescent="0.3">
      <c r="A138" s="66" t="s">
        <v>738</v>
      </c>
      <c r="B138" s="66" t="s">
        <v>62</v>
      </c>
      <c r="C138" s="66" t="s">
        <v>216</v>
      </c>
      <c r="D138" s="66" t="s">
        <v>319</v>
      </c>
      <c r="E138" s="66" t="s">
        <v>320</v>
      </c>
      <c r="F138" s="66" t="s">
        <v>12</v>
      </c>
      <c r="G138" s="66" t="s">
        <v>13</v>
      </c>
      <c r="H138" s="62">
        <v>10000</v>
      </c>
      <c r="I138" s="61"/>
      <c r="J138" s="61" t="s">
        <v>219</v>
      </c>
    </row>
    <row r="139" spans="1:10" ht="28.8" x14ac:dyDescent="0.3">
      <c r="A139" s="66" t="s">
        <v>738</v>
      </c>
      <c r="B139" s="66" t="s">
        <v>62</v>
      </c>
      <c r="C139" s="66" t="s">
        <v>216</v>
      </c>
      <c r="D139" s="66" t="s">
        <v>321</v>
      </c>
      <c r="E139" s="66" t="s">
        <v>322</v>
      </c>
      <c r="F139" s="66" t="s">
        <v>12</v>
      </c>
      <c r="G139" s="66" t="s">
        <v>13</v>
      </c>
      <c r="H139" s="62">
        <v>45000</v>
      </c>
      <c r="I139" s="61"/>
      <c r="J139" s="61" t="s">
        <v>219</v>
      </c>
    </row>
    <row r="140" spans="1:10" ht="28.8" x14ac:dyDescent="0.3">
      <c r="A140" s="66" t="s">
        <v>738</v>
      </c>
      <c r="B140" s="66" t="s">
        <v>62</v>
      </c>
      <c r="C140" s="66" t="s">
        <v>216</v>
      </c>
      <c r="D140" s="66" t="s">
        <v>321</v>
      </c>
      <c r="E140" s="66" t="s">
        <v>322</v>
      </c>
      <c r="F140" s="66" t="s">
        <v>16</v>
      </c>
      <c r="G140" s="66" t="s">
        <v>17</v>
      </c>
      <c r="H140" s="62">
        <v>1437438</v>
      </c>
      <c r="I140" s="61"/>
      <c r="J140" s="61" t="s">
        <v>219</v>
      </c>
    </row>
    <row r="141" spans="1:10" ht="28.8" x14ac:dyDescent="0.3">
      <c r="A141" s="66" t="s">
        <v>738</v>
      </c>
      <c r="B141" s="66" t="s">
        <v>64</v>
      </c>
      <c r="C141" s="66" t="s">
        <v>216</v>
      </c>
      <c r="D141" s="66" t="s">
        <v>323</v>
      </c>
      <c r="E141" s="66" t="s">
        <v>324</v>
      </c>
      <c r="F141" s="66" t="s">
        <v>16</v>
      </c>
      <c r="G141" s="66" t="s">
        <v>17</v>
      </c>
      <c r="H141" s="62">
        <v>1397068</v>
      </c>
      <c r="I141" s="61"/>
      <c r="J141" s="61" t="s">
        <v>219</v>
      </c>
    </row>
    <row r="142" spans="1:10" ht="28.8" x14ac:dyDescent="0.3">
      <c r="A142" s="66" t="s">
        <v>738</v>
      </c>
      <c r="B142" s="66" t="s">
        <v>64</v>
      </c>
      <c r="C142" s="66" t="s">
        <v>216</v>
      </c>
      <c r="D142" s="66" t="s">
        <v>323</v>
      </c>
      <c r="E142" s="66" t="s">
        <v>324</v>
      </c>
      <c r="F142" s="66" t="s">
        <v>12</v>
      </c>
      <c r="G142" s="66" t="s">
        <v>13</v>
      </c>
      <c r="H142" s="62">
        <v>50</v>
      </c>
      <c r="I142" s="61"/>
      <c r="J142" s="61" t="s">
        <v>219</v>
      </c>
    </row>
    <row r="143" spans="1:10" ht="43.2" x14ac:dyDescent="0.3">
      <c r="A143" s="66" t="s">
        <v>738</v>
      </c>
      <c r="B143" s="66" t="s">
        <v>66</v>
      </c>
      <c r="C143" s="66" t="s">
        <v>216</v>
      </c>
      <c r="D143" s="66" t="s">
        <v>325</v>
      </c>
      <c r="E143" s="66" t="s">
        <v>326</v>
      </c>
      <c r="F143" s="66" t="s">
        <v>16</v>
      </c>
      <c r="G143" s="66" t="s">
        <v>17</v>
      </c>
      <c r="H143" s="62">
        <v>5195596</v>
      </c>
      <c r="I143" s="61"/>
      <c r="J143" s="61" t="s">
        <v>219</v>
      </c>
    </row>
    <row r="144" spans="1:10" ht="28.8" x14ac:dyDescent="0.3">
      <c r="A144" s="66" t="s">
        <v>738</v>
      </c>
      <c r="B144" s="66" t="s">
        <v>68</v>
      </c>
      <c r="C144" s="66" t="s">
        <v>216</v>
      </c>
      <c r="D144" s="66" t="s">
        <v>327</v>
      </c>
      <c r="E144" s="66" t="s">
        <v>328</v>
      </c>
      <c r="F144" s="66" t="s">
        <v>16</v>
      </c>
      <c r="G144" s="66" t="s">
        <v>17</v>
      </c>
      <c r="H144" s="62">
        <v>496634</v>
      </c>
      <c r="I144" s="61"/>
      <c r="J144" s="61" t="s">
        <v>219</v>
      </c>
    </row>
    <row r="145" spans="1:10" ht="28.8" x14ac:dyDescent="0.3">
      <c r="A145" s="66" t="s">
        <v>738</v>
      </c>
      <c r="B145" s="66" t="s">
        <v>68</v>
      </c>
      <c r="C145" s="66" t="s">
        <v>216</v>
      </c>
      <c r="D145" s="66" t="s">
        <v>327</v>
      </c>
      <c r="E145" s="66" t="s">
        <v>328</v>
      </c>
      <c r="F145" s="66" t="s">
        <v>12</v>
      </c>
      <c r="G145" s="66" t="s">
        <v>13</v>
      </c>
      <c r="H145" s="62">
        <v>7600</v>
      </c>
      <c r="I145" s="61"/>
      <c r="J145" s="61" t="s">
        <v>219</v>
      </c>
    </row>
    <row r="146" spans="1:10" ht="28.8" x14ac:dyDescent="0.3">
      <c r="A146" s="66" t="s">
        <v>738</v>
      </c>
      <c r="B146" s="66" t="s">
        <v>68</v>
      </c>
      <c r="C146" s="66" t="s">
        <v>216</v>
      </c>
      <c r="D146" s="66" t="s">
        <v>327</v>
      </c>
      <c r="E146" s="66" t="s">
        <v>328</v>
      </c>
      <c r="F146" s="66" t="s">
        <v>36</v>
      </c>
      <c r="G146" s="66" t="s">
        <v>37</v>
      </c>
      <c r="H146" s="62">
        <v>5560</v>
      </c>
      <c r="I146" s="61"/>
      <c r="J146" s="61" t="s">
        <v>219</v>
      </c>
    </row>
    <row r="147" spans="1:10" ht="43.2" x14ac:dyDescent="0.3">
      <c r="A147" s="66" t="s">
        <v>738</v>
      </c>
      <c r="B147" s="66" t="s">
        <v>68</v>
      </c>
      <c r="C147" s="66" t="s">
        <v>216</v>
      </c>
      <c r="D147" s="66" t="s">
        <v>329</v>
      </c>
      <c r="E147" s="66" t="s">
        <v>330</v>
      </c>
      <c r="F147" s="66" t="s">
        <v>36</v>
      </c>
      <c r="G147" s="66" t="s">
        <v>37</v>
      </c>
      <c r="H147" s="62">
        <v>11000</v>
      </c>
      <c r="I147" s="61"/>
      <c r="J147" s="61" t="s">
        <v>219</v>
      </c>
    </row>
    <row r="148" spans="1:10" ht="43.2" x14ac:dyDescent="0.3">
      <c r="A148" s="66" t="s">
        <v>738</v>
      </c>
      <c r="B148" s="66" t="s">
        <v>68</v>
      </c>
      <c r="C148" s="66" t="s">
        <v>216</v>
      </c>
      <c r="D148" s="66" t="s">
        <v>329</v>
      </c>
      <c r="E148" s="66" t="s">
        <v>330</v>
      </c>
      <c r="F148" s="66" t="s">
        <v>16</v>
      </c>
      <c r="G148" s="66" t="s">
        <v>17</v>
      </c>
      <c r="H148" s="62">
        <v>124598</v>
      </c>
      <c r="I148" s="61"/>
      <c r="J148" s="61" t="s">
        <v>219</v>
      </c>
    </row>
    <row r="149" spans="1:10" ht="28.8" x14ac:dyDescent="0.3">
      <c r="A149" s="66" t="s">
        <v>738</v>
      </c>
      <c r="B149" s="66" t="s">
        <v>68</v>
      </c>
      <c r="C149" s="66" t="s">
        <v>216</v>
      </c>
      <c r="D149" s="66" t="s">
        <v>331</v>
      </c>
      <c r="E149" s="66" t="s">
        <v>332</v>
      </c>
      <c r="F149" s="66" t="s">
        <v>16</v>
      </c>
      <c r="G149" s="66" t="s">
        <v>17</v>
      </c>
      <c r="H149" s="62">
        <v>285991</v>
      </c>
      <c r="I149" s="61"/>
      <c r="J149" s="61" t="s">
        <v>219</v>
      </c>
    </row>
    <row r="150" spans="1:10" ht="28.8" x14ac:dyDescent="0.3">
      <c r="A150" s="66" t="s">
        <v>738</v>
      </c>
      <c r="B150" s="66" t="s">
        <v>68</v>
      </c>
      <c r="C150" s="66" t="s">
        <v>216</v>
      </c>
      <c r="D150" s="66" t="s">
        <v>331</v>
      </c>
      <c r="E150" s="66" t="s">
        <v>332</v>
      </c>
      <c r="F150" s="66" t="s">
        <v>36</v>
      </c>
      <c r="G150" s="66" t="s">
        <v>37</v>
      </c>
      <c r="H150" s="62">
        <v>0</v>
      </c>
      <c r="I150" s="61"/>
      <c r="J150" s="61" t="s">
        <v>219</v>
      </c>
    </row>
    <row r="151" spans="1:10" ht="28.8" x14ac:dyDescent="0.3">
      <c r="A151" s="66" t="s">
        <v>738</v>
      </c>
      <c r="B151" s="66" t="s">
        <v>68</v>
      </c>
      <c r="C151" s="66" t="s">
        <v>216</v>
      </c>
      <c r="D151" s="66" t="s">
        <v>331</v>
      </c>
      <c r="E151" s="66" t="s">
        <v>332</v>
      </c>
      <c r="F151" s="66" t="s">
        <v>32</v>
      </c>
      <c r="G151" s="66" t="s">
        <v>33</v>
      </c>
      <c r="H151" s="62">
        <v>98982</v>
      </c>
      <c r="I151" s="61"/>
      <c r="J151" s="61" t="s">
        <v>219</v>
      </c>
    </row>
    <row r="152" spans="1:10" ht="57.6" x14ac:dyDescent="0.3">
      <c r="A152" s="66" t="s">
        <v>738</v>
      </c>
      <c r="B152" s="66" t="s">
        <v>70</v>
      </c>
      <c r="C152" s="66" t="s">
        <v>216</v>
      </c>
      <c r="D152" s="66" t="s">
        <v>333</v>
      </c>
      <c r="E152" s="66" t="s">
        <v>334</v>
      </c>
      <c r="F152" s="66" t="s">
        <v>16</v>
      </c>
      <c r="G152" s="66" t="s">
        <v>17</v>
      </c>
      <c r="H152" s="62">
        <v>1181960</v>
      </c>
      <c r="I152" s="61"/>
      <c r="J152" s="61" t="s">
        <v>219</v>
      </c>
    </row>
    <row r="153" spans="1:10" ht="28.8" x14ac:dyDescent="0.3">
      <c r="A153" s="66" t="s">
        <v>738</v>
      </c>
      <c r="B153" s="66" t="s">
        <v>70</v>
      </c>
      <c r="C153" s="66" t="s">
        <v>216</v>
      </c>
      <c r="D153" s="66" t="s">
        <v>335</v>
      </c>
      <c r="E153" s="66" t="s">
        <v>336</v>
      </c>
      <c r="F153" s="66" t="s">
        <v>16</v>
      </c>
      <c r="G153" s="66" t="s">
        <v>17</v>
      </c>
      <c r="H153" s="62">
        <v>0</v>
      </c>
      <c r="I153" s="61">
        <v>69</v>
      </c>
      <c r="J153" s="61" t="s">
        <v>228</v>
      </c>
    </row>
    <row r="154" spans="1:10" ht="28.8" x14ac:dyDescent="0.3">
      <c r="A154" s="66" t="s">
        <v>738</v>
      </c>
      <c r="B154" s="66" t="s">
        <v>70</v>
      </c>
      <c r="C154" s="66" t="s">
        <v>216</v>
      </c>
      <c r="D154" s="66" t="s">
        <v>335</v>
      </c>
      <c r="E154" s="66" t="s">
        <v>336</v>
      </c>
      <c r="F154" s="66" t="s">
        <v>12</v>
      </c>
      <c r="G154" s="66" t="s">
        <v>13</v>
      </c>
      <c r="H154" s="62">
        <v>0</v>
      </c>
      <c r="I154" s="61">
        <v>69</v>
      </c>
      <c r="J154" s="61" t="s">
        <v>228</v>
      </c>
    </row>
    <row r="155" spans="1:10" ht="28.8" x14ac:dyDescent="0.3">
      <c r="A155" s="66" t="s">
        <v>738</v>
      </c>
      <c r="B155" s="66" t="s">
        <v>70</v>
      </c>
      <c r="C155" s="66" t="s">
        <v>216</v>
      </c>
      <c r="D155" s="66" t="s">
        <v>335</v>
      </c>
      <c r="E155" s="66" t="s">
        <v>336</v>
      </c>
      <c r="F155" s="66" t="s">
        <v>36</v>
      </c>
      <c r="G155" s="66" t="s">
        <v>37</v>
      </c>
      <c r="H155" s="62">
        <v>0</v>
      </c>
      <c r="I155" s="61">
        <v>69</v>
      </c>
      <c r="J155" s="61" t="s">
        <v>228</v>
      </c>
    </row>
    <row r="156" spans="1:10" ht="28.8" x14ac:dyDescent="0.3">
      <c r="A156" s="66" t="s">
        <v>738</v>
      </c>
      <c r="B156" s="66" t="s">
        <v>70</v>
      </c>
      <c r="C156" s="66" t="s">
        <v>216</v>
      </c>
      <c r="D156" s="66" t="s">
        <v>335</v>
      </c>
      <c r="E156" s="66" t="s">
        <v>336</v>
      </c>
      <c r="F156" s="66" t="s">
        <v>20</v>
      </c>
      <c r="G156" s="66" t="s">
        <v>21</v>
      </c>
      <c r="H156" s="62">
        <v>0</v>
      </c>
      <c r="I156" s="61">
        <v>69</v>
      </c>
      <c r="J156" s="61" t="s">
        <v>228</v>
      </c>
    </row>
    <row r="157" spans="1:10" ht="43.2" x14ac:dyDescent="0.3">
      <c r="A157" s="66" t="s">
        <v>738</v>
      </c>
      <c r="B157" s="66" t="s">
        <v>72</v>
      </c>
      <c r="C157" s="66" t="s">
        <v>216</v>
      </c>
      <c r="D157" s="66" t="s">
        <v>337</v>
      </c>
      <c r="E157" s="66" t="s">
        <v>338</v>
      </c>
      <c r="F157" s="66" t="s">
        <v>12</v>
      </c>
      <c r="G157" s="66" t="s">
        <v>13</v>
      </c>
      <c r="H157" s="62">
        <v>20000</v>
      </c>
      <c r="I157" s="61"/>
      <c r="J157" s="61" t="s">
        <v>219</v>
      </c>
    </row>
    <row r="158" spans="1:10" ht="43.2" x14ac:dyDescent="0.3">
      <c r="A158" s="66" t="s">
        <v>738</v>
      </c>
      <c r="B158" s="66" t="s">
        <v>72</v>
      </c>
      <c r="C158" s="66" t="s">
        <v>216</v>
      </c>
      <c r="D158" s="66" t="s">
        <v>337</v>
      </c>
      <c r="E158" s="66" t="s">
        <v>338</v>
      </c>
      <c r="F158" s="66" t="s">
        <v>16</v>
      </c>
      <c r="G158" s="66" t="s">
        <v>17</v>
      </c>
      <c r="H158" s="62">
        <v>505000</v>
      </c>
      <c r="I158" s="61"/>
      <c r="J158" s="61" t="s">
        <v>219</v>
      </c>
    </row>
    <row r="159" spans="1:10" ht="28.8" x14ac:dyDescent="0.3">
      <c r="A159" s="66" t="s">
        <v>738</v>
      </c>
      <c r="B159" s="66" t="s">
        <v>72</v>
      </c>
      <c r="C159" s="66" t="s">
        <v>216</v>
      </c>
      <c r="D159" s="66" t="s">
        <v>339</v>
      </c>
      <c r="E159" s="66" t="s">
        <v>340</v>
      </c>
      <c r="F159" s="66" t="s">
        <v>16</v>
      </c>
      <c r="G159" s="66" t="s">
        <v>17</v>
      </c>
      <c r="H159" s="62">
        <v>216307</v>
      </c>
      <c r="I159" s="61"/>
      <c r="J159" s="61" t="s">
        <v>219</v>
      </c>
    </row>
    <row r="160" spans="1:10" ht="28.8" x14ac:dyDescent="0.3">
      <c r="A160" s="66" t="s">
        <v>738</v>
      </c>
      <c r="B160" s="66" t="s">
        <v>72</v>
      </c>
      <c r="C160" s="66" t="s">
        <v>216</v>
      </c>
      <c r="D160" s="66" t="s">
        <v>339</v>
      </c>
      <c r="E160" s="66" t="s">
        <v>340</v>
      </c>
      <c r="F160" s="66" t="s">
        <v>20</v>
      </c>
      <c r="G160" s="66" t="s">
        <v>21</v>
      </c>
      <c r="H160" s="62">
        <v>65050</v>
      </c>
      <c r="I160" s="61"/>
      <c r="J160" s="61" t="s">
        <v>219</v>
      </c>
    </row>
    <row r="161" spans="1:10" ht="28.8" x14ac:dyDescent="0.3">
      <c r="A161" s="66" t="s">
        <v>738</v>
      </c>
      <c r="B161" s="66" t="s">
        <v>72</v>
      </c>
      <c r="C161" s="66" t="s">
        <v>216</v>
      </c>
      <c r="D161" s="66" t="s">
        <v>341</v>
      </c>
      <c r="E161" s="66" t="s">
        <v>342</v>
      </c>
      <c r="F161" s="66" t="s">
        <v>20</v>
      </c>
      <c r="G161" s="66" t="s">
        <v>21</v>
      </c>
      <c r="H161" s="62">
        <v>345403</v>
      </c>
      <c r="I161" s="61"/>
      <c r="J161" s="61" t="s">
        <v>219</v>
      </c>
    </row>
    <row r="162" spans="1:10" ht="28.8" x14ac:dyDescent="0.3">
      <c r="A162" s="66" t="s">
        <v>738</v>
      </c>
      <c r="B162" s="66" t="s">
        <v>72</v>
      </c>
      <c r="C162" s="66" t="s">
        <v>216</v>
      </c>
      <c r="D162" s="66" t="s">
        <v>341</v>
      </c>
      <c r="E162" s="66" t="s">
        <v>342</v>
      </c>
      <c r="F162" s="66" t="s">
        <v>36</v>
      </c>
      <c r="G162" s="66" t="s">
        <v>37</v>
      </c>
      <c r="H162" s="62">
        <v>8610</v>
      </c>
      <c r="I162" s="61"/>
      <c r="J162" s="61" t="s">
        <v>219</v>
      </c>
    </row>
    <row r="163" spans="1:10" ht="28.8" x14ac:dyDescent="0.3">
      <c r="A163" s="66" t="s">
        <v>738</v>
      </c>
      <c r="B163" s="66" t="s">
        <v>72</v>
      </c>
      <c r="C163" s="66" t="s">
        <v>216</v>
      </c>
      <c r="D163" s="66" t="s">
        <v>341</v>
      </c>
      <c r="E163" s="66" t="s">
        <v>342</v>
      </c>
      <c r="F163" s="66" t="s">
        <v>16</v>
      </c>
      <c r="G163" s="66" t="s">
        <v>17</v>
      </c>
      <c r="H163" s="62">
        <v>2204336</v>
      </c>
      <c r="I163" s="61"/>
      <c r="J163" s="61" t="s">
        <v>219</v>
      </c>
    </row>
    <row r="164" spans="1:10" ht="28.8" x14ac:dyDescent="0.3">
      <c r="A164" s="66" t="s">
        <v>738</v>
      </c>
      <c r="B164" s="66" t="s">
        <v>72</v>
      </c>
      <c r="C164" s="66" t="s">
        <v>216</v>
      </c>
      <c r="D164" s="66" t="s">
        <v>341</v>
      </c>
      <c r="E164" s="66" t="s">
        <v>342</v>
      </c>
      <c r="F164" s="66" t="s">
        <v>12</v>
      </c>
      <c r="G164" s="66" t="s">
        <v>13</v>
      </c>
      <c r="H164" s="62">
        <v>45000</v>
      </c>
      <c r="I164" s="61"/>
      <c r="J164" s="61" t="s">
        <v>219</v>
      </c>
    </row>
    <row r="165" spans="1:10" ht="57.6" x14ac:dyDescent="0.3">
      <c r="A165" s="66" t="s">
        <v>738</v>
      </c>
      <c r="B165" s="66" t="s">
        <v>74</v>
      </c>
      <c r="C165" s="66" t="s">
        <v>216</v>
      </c>
      <c r="D165" s="66" t="s">
        <v>343</v>
      </c>
      <c r="E165" s="66" t="s">
        <v>344</v>
      </c>
      <c r="F165" s="66" t="s">
        <v>16</v>
      </c>
      <c r="G165" s="66" t="s">
        <v>17</v>
      </c>
      <c r="H165" s="62">
        <v>255760</v>
      </c>
      <c r="I165" s="61"/>
      <c r="J165" s="61" t="s">
        <v>219</v>
      </c>
    </row>
    <row r="166" spans="1:10" ht="43.2" x14ac:dyDescent="0.3">
      <c r="A166" s="66" t="s">
        <v>738</v>
      </c>
      <c r="B166" s="66" t="s">
        <v>74</v>
      </c>
      <c r="C166" s="66" t="s">
        <v>216</v>
      </c>
      <c r="D166" s="66" t="s">
        <v>345</v>
      </c>
      <c r="E166" s="66" t="s">
        <v>346</v>
      </c>
      <c r="F166" s="66" t="s">
        <v>16</v>
      </c>
      <c r="G166" s="66" t="s">
        <v>17</v>
      </c>
      <c r="H166" s="62">
        <v>357218</v>
      </c>
      <c r="I166" s="61"/>
      <c r="J166" s="61" t="s">
        <v>219</v>
      </c>
    </row>
    <row r="167" spans="1:10" ht="57.6" x14ac:dyDescent="0.3">
      <c r="A167" s="66" t="s">
        <v>738</v>
      </c>
      <c r="B167" s="66" t="s">
        <v>74</v>
      </c>
      <c r="C167" s="66" t="s">
        <v>216</v>
      </c>
      <c r="D167" s="66" t="s">
        <v>347</v>
      </c>
      <c r="E167" s="66" t="s">
        <v>348</v>
      </c>
      <c r="F167" s="66" t="s">
        <v>16</v>
      </c>
      <c r="G167" s="66" t="s">
        <v>17</v>
      </c>
      <c r="H167" s="62">
        <v>775443</v>
      </c>
      <c r="I167" s="61"/>
      <c r="J167" s="61" t="s">
        <v>219</v>
      </c>
    </row>
    <row r="168" spans="1:10" ht="57.6" x14ac:dyDescent="0.3">
      <c r="A168" s="66" t="s">
        <v>738</v>
      </c>
      <c r="B168" s="66" t="s">
        <v>74</v>
      </c>
      <c r="C168" s="66" t="s">
        <v>216</v>
      </c>
      <c r="D168" s="66" t="s">
        <v>349</v>
      </c>
      <c r="E168" s="66" t="s">
        <v>350</v>
      </c>
      <c r="F168" s="66" t="s">
        <v>16</v>
      </c>
      <c r="G168" s="66" t="s">
        <v>17</v>
      </c>
      <c r="H168" s="62">
        <v>1068152</v>
      </c>
      <c r="I168" s="61"/>
      <c r="J168" s="61" t="s">
        <v>219</v>
      </c>
    </row>
    <row r="169" spans="1:10" ht="57.6" x14ac:dyDescent="0.3">
      <c r="A169" s="66" t="s">
        <v>738</v>
      </c>
      <c r="B169" s="66" t="s">
        <v>74</v>
      </c>
      <c r="C169" s="66" t="s">
        <v>216</v>
      </c>
      <c r="D169" s="66" t="s">
        <v>349</v>
      </c>
      <c r="E169" s="66" t="s">
        <v>350</v>
      </c>
      <c r="F169" s="66" t="s">
        <v>20</v>
      </c>
      <c r="G169" s="66" t="s">
        <v>21</v>
      </c>
      <c r="H169" s="62">
        <v>313825</v>
      </c>
      <c r="I169" s="61"/>
      <c r="J169" s="61" t="s">
        <v>219</v>
      </c>
    </row>
    <row r="170" spans="1:10" ht="28.8" x14ac:dyDescent="0.3">
      <c r="A170" s="66" t="s">
        <v>738</v>
      </c>
      <c r="B170" s="66" t="s">
        <v>76</v>
      </c>
      <c r="C170" s="66" t="s">
        <v>216</v>
      </c>
      <c r="D170" s="66" t="s">
        <v>351</v>
      </c>
      <c r="E170" s="66" t="s">
        <v>352</v>
      </c>
      <c r="F170" s="66" t="s">
        <v>36</v>
      </c>
      <c r="G170" s="66" t="s">
        <v>37</v>
      </c>
      <c r="H170" s="62">
        <v>1772</v>
      </c>
      <c r="I170" s="61"/>
      <c r="J170" s="61" t="s">
        <v>219</v>
      </c>
    </row>
    <row r="171" spans="1:10" ht="28.8" x14ac:dyDescent="0.3">
      <c r="A171" s="66" t="s">
        <v>738</v>
      </c>
      <c r="B171" s="66" t="s">
        <v>76</v>
      </c>
      <c r="C171" s="66" t="s">
        <v>216</v>
      </c>
      <c r="D171" s="66" t="s">
        <v>351</v>
      </c>
      <c r="E171" s="66" t="s">
        <v>352</v>
      </c>
      <c r="F171" s="66" t="s">
        <v>16</v>
      </c>
      <c r="G171" s="66" t="s">
        <v>17</v>
      </c>
      <c r="H171" s="62">
        <v>167852</v>
      </c>
      <c r="I171" s="61"/>
      <c r="J171" s="61" t="s">
        <v>219</v>
      </c>
    </row>
    <row r="172" spans="1:10" ht="28.8" x14ac:dyDescent="0.3">
      <c r="A172" s="66" t="s">
        <v>738</v>
      </c>
      <c r="B172" s="66" t="s">
        <v>76</v>
      </c>
      <c r="C172" s="66" t="s">
        <v>216</v>
      </c>
      <c r="D172" s="66" t="s">
        <v>351</v>
      </c>
      <c r="E172" s="66" t="s">
        <v>352</v>
      </c>
      <c r="F172" s="66" t="s">
        <v>12</v>
      </c>
      <c r="G172" s="66" t="s">
        <v>13</v>
      </c>
      <c r="H172" s="62">
        <v>4000</v>
      </c>
      <c r="I172" s="61"/>
      <c r="J172" s="61" t="s">
        <v>219</v>
      </c>
    </row>
    <row r="173" spans="1:10" ht="43.2" x14ac:dyDescent="0.3">
      <c r="A173" s="66" t="s">
        <v>738</v>
      </c>
      <c r="B173" s="66" t="s">
        <v>76</v>
      </c>
      <c r="C173" s="66" t="s">
        <v>216</v>
      </c>
      <c r="D173" s="66" t="s">
        <v>353</v>
      </c>
      <c r="E173" s="66" t="s">
        <v>354</v>
      </c>
      <c r="F173" s="66" t="s">
        <v>16</v>
      </c>
      <c r="G173" s="66" t="s">
        <v>17</v>
      </c>
      <c r="H173" s="62">
        <v>884796</v>
      </c>
      <c r="I173" s="61"/>
      <c r="J173" s="61" t="s">
        <v>219</v>
      </c>
    </row>
    <row r="174" spans="1:10" ht="28.8" x14ac:dyDescent="0.3">
      <c r="A174" s="66" t="s">
        <v>738</v>
      </c>
      <c r="B174" s="66" t="s">
        <v>76</v>
      </c>
      <c r="C174" s="66" t="s">
        <v>216</v>
      </c>
      <c r="D174" s="66" t="s">
        <v>355</v>
      </c>
      <c r="E174" s="66" t="s">
        <v>356</v>
      </c>
      <c r="F174" s="66" t="s">
        <v>16</v>
      </c>
      <c r="G174" s="66" t="s">
        <v>17</v>
      </c>
      <c r="H174" s="62">
        <v>105653</v>
      </c>
      <c r="I174" s="61"/>
      <c r="J174" s="61" t="s">
        <v>219</v>
      </c>
    </row>
    <row r="175" spans="1:10" ht="28.8" x14ac:dyDescent="0.3">
      <c r="A175" s="66" t="s">
        <v>738</v>
      </c>
      <c r="B175" s="66" t="s">
        <v>76</v>
      </c>
      <c r="C175" s="66" t="s">
        <v>216</v>
      </c>
      <c r="D175" s="66" t="s">
        <v>357</v>
      </c>
      <c r="E175" s="66" t="s">
        <v>358</v>
      </c>
      <c r="F175" s="66" t="s">
        <v>16</v>
      </c>
      <c r="G175" s="66" t="s">
        <v>17</v>
      </c>
      <c r="H175" s="62">
        <v>2561650</v>
      </c>
      <c r="I175" s="61"/>
      <c r="J175" s="61" t="s">
        <v>219</v>
      </c>
    </row>
    <row r="176" spans="1:10" ht="28.8" x14ac:dyDescent="0.3">
      <c r="A176" s="66" t="s">
        <v>738</v>
      </c>
      <c r="B176" s="66" t="s">
        <v>76</v>
      </c>
      <c r="C176" s="66" t="s">
        <v>216</v>
      </c>
      <c r="D176" s="66" t="s">
        <v>357</v>
      </c>
      <c r="E176" s="66" t="s">
        <v>358</v>
      </c>
      <c r="F176" s="66" t="s">
        <v>12</v>
      </c>
      <c r="G176" s="66" t="s">
        <v>13</v>
      </c>
      <c r="H176" s="62">
        <v>175000</v>
      </c>
      <c r="I176" s="61"/>
      <c r="J176" s="61" t="s">
        <v>219</v>
      </c>
    </row>
    <row r="177" spans="1:10" ht="28.8" x14ac:dyDescent="0.3">
      <c r="A177" s="66" t="s">
        <v>738</v>
      </c>
      <c r="B177" s="66" t="s">
        <v>76</v>
      </c>
      <c r="C177" s="66" t="s">
        <v>216</v>
      </c>
      <c r="D177" s="66" t="s">
        <v>357</v>
      </c>
      <c r="E177" s="66" t="s">
        <v>358</v>
      </c>
      <c r="F177" s="66" t="s">
        <v>36</v>
      </c>
      <c r="G177" s="66" t="s">
        <v>37</v>
      </c>
      <c r="H177" s="62">
        <v>38000</v>
      </c>
      <c r="I177" s="61"/>
      <c r="J177" s="61" t="s">
        <v>219</v>
      </c>
    </row>
    <row r="178" spans="1:10" ht="28.8" x14ac:dyDescent="0.3">
      <c r="A178" s="66" t="s">
        <v>738</v>
      </c>
      <c r="B178" s="66" t="s">
        <v>76</v>
      </c>
      <c r="C178" s="66" t="s">
        <v>216</v>
      </c>
      <c r="D178" s="66" t="s">
        <v>359</v>
      </c>
      <c r="E178" s="66" t="s">
        <v>360</v>
      </c>
      <c r="F178" s="66" t="s">
        <v>16</v>
      </c>
      <c r="G178" s="66" t="s">
        <v>17</v>
      </c>
      <c r="H178" s="62">
        <v>14420</v>
      </c>
      <c r="I178" s="61"/>
      <c r="J178" s="61" t="s">
        <v>219</v>
      </c>
    </row>
    <row r="179" spans="1:10" ht="28.8" x14ac:dyDescent="0.3">
      <c r="A179" s="66" t="s">
        <v>738</v>
      </c>
      <c r="B179" s="66" t="s">
        <v>76</v>
      </c>
      <c r="C179" s="66" t="s">
        <v>216</v>
      </c>
      <c r="D179" s="66" t="s">
        <v>361</v>
      </c>
      <c r="E179" s="66" t="s">
        <v>362</v>
      </c>
      <c r="F179" s="66" t="s">
        <v>16</v>
      </c>
      <c r="G179" s="66" t="s">
        <v>17</v>
      </c>
      <c r="H179" s="62">
        <v>125795</v>
      </c>
      <c r="I179" s="61"/>
      <c r="J179" s="61" t="s">
        <v>219</v>
      </c>
    </row>
    <row r="180" spans="1:10" ht="28.8" x14ac:dyDescent="0.3">
      <c r="A180" s="66" t="s">
        <v>738</v>
      </c>
      <c r="B180" s="66" t="s">
        <v>76</v>
      </c>
      <c r="C180" s="66" t="s">
        <v>216</v>
      </c>
      <c r="D180" s="66" t="s">
        <v>363</v>
      </c>
      <c r="E180" s="66" t="s">
        <v>364</v>
      </c>
      <c r="F180" s="66" t="s">
        <v>16</v>
      </c>
      <c r="G180" s="66" t="s">
        <v>17</v>
      </c>
      <c r="H180" s="62">
        <v>105826</v>
      </c>
      <c r="I180" s="61"/>
      <c r="J180" s="61" t="s">
        <v>219</v>
      </c>
    </row>
    <row r="181" spans="1:10" ht="28.8" x14ac:dyDescent="0.3">
      <c r="A181" s="66" t="s">
        <v>738</v>
      </c>
      <c r="B181" s="66" t="s">
        <v>76</v>
      </c>
      <c r="C181" s="66" t="s">
        <v>216</v>
      </c>
      <c r="D181" s="66" t="s">
        <v>363</v>
      </c>
      <c r="E181" s="66" t="s">
        <v>364</v>
      </c>
      <c r="F181" s="66" t="s">
        <v>12</v>
      </c>
      <c r="G181" s="66" t="s">
        <v>13</v>
      </c>
      <c r="H181" s="62">
        <v>0</v>
      </c>
      <c r="I181" s="61"/>
      <c r="J181" s="61" t="s">
        <v>219</v>
      </c>
    </row>
    <row r="182" spans="1:10" ht="28.8" x14ac:dyDescent="0.3">
      <c r="A182" s="66" t="s">
        <v>738</v>
      </c>
      <c r="B182" s="66" t="s">
        <v>76</v>
      </c>
      <c r="C182" s="66" t="s">
        <v>216</v>
      </c>
      <c r="D182" s="66" t="s">
        <v>365</v>
      </c>
      <c r="E182" s="66" t="s">
        <v>366</v>
      </c>
      <c r="F182" s="66" t="s">
        <v>16</v>
      </c>
      <c r="G182" s="66" t="s">
        <v>17</v>
      </c>
      <c r="H182" s="62">
        <v>182000</v>
      </c>
      <c r="I182" s="61"/>
      <c r="J182" s="61" t="s">
        <v>219</v>
      </c>
    </row>
    <row r="183" spans="1:10" ht="28.8" x14ac:dyDescent="0.3">
      <c r="A183" s="66" t="s">
        <v>738</v>
      </c>
      <c r="B183" s="66" t="s">
        <v>76</v>
      </c>
      <c r="C183" s="66" t="s">
        <v>216</v>
      </c>
      <c r="D183" s="66" t="s">
        <v>365</v>
      </c>
      <c r="E183" s="66" t="s">
        <v>366</v>
      </c>
      <c r="F183" s="66" t="s">
        <v>36</v>
      </c>
      <c r="G183" s="66" t="s">
        <v>37</v>
      </c>
      <c r="H183" s="62">
        <v>9000</v>
      </c>
      <c r="I183" s="61"/>
      <c r="J183" s="61" t="s">
        <v>219</v>
      </c>
    </row>
    <row r="184" spans="1:10" ht="28.8" x14ac:dyDescent="0.3">
      <c r="A184" s="66" t="s">
        <v>738</v>
      </c>
      <c r="B184" s="66" t="s">
        <v>76</v>
      </c>
      <c r="C184" s="66" t="s">
        <v>216</v>
      </c>
      <c r="D184" s="66" t="s">
        <v>367</v>
      </c>
      <c r="E184" s="66" t="s">
        <v>368</v>
      </c>
      <c r="F184" s="66" t="s">
        <v>16</v>
      </c>
      <c r="G184" s="66" t="s">
        <v>17</v>
      </c>
      <c r="H184" s="62">
        <v>0</v>
      </c>
      <c r="I184" s="61">
        <v>52</v>
      </c>
      <c r="J184" s="61" t="s">
        <v>228</v>
      </c>
    </row>
    <row r="185" spans="1:10" ht="28.8" x14ac:dyDescent="0.3">
      <c r="A185" s="66" t="s">
        <v>738</v>
      </c>
      <c r="B185" s="66" t="s">
        <v>78</v>
      </c>
      <c r="C185" s="66" t="s">
        <v>216</v>
      </c>
      <c r="D185" s="66" t="s">
        <v>369</v>
      </c>
      <c r="E185" s="66" t="s">
        <v>370</v>
      </c>
      <c r="F185" s="66" t="s">
        <v>16</v>
      </c>
      <c r="G185" s="66" t="s">
        <v>17</v>
      </c>
      <c r="H185" s="62">
        <v>71588</v>
      </c>
      <c r="I185" s="61"/>
      <c r="J185" s="61" t="s">
        <v>219</v>
      </c>
    </row>
    <row r="186" spans="1:10" ht="28.8" x14ac:dyDescent="0.3">
      <c r="A186" s="66" t="s">
        <v>738</v>
      </c>
      <c r="B186" s="66" t="s">
        <v>78</v>
      </c>
      <c r="C186" s="66" t="s">
        <v>216</v>
      </c>
      <c r="D186" s="66" t="s">
        <v>371</v>
      </c>
      <c r="E186" s="66" t="s">
        <v>372</v>
      </c>
      <c r="F186" s="66" t="s">
        <v>16</v>
      </c>
      <c r="G186" s="66" t="s">
        <v>17</v>
      </c>
      <c r="H186" s="62">
        <v>469000</v>
      </c>
      <c r="I186" s="61"/>
      <c r="J186" s="61" t="s">
        <v>219</v>
      </c>
    </row>
    <row r="187" spans="1:10" ht="28.8" x14ac:dyDescent="0.3">
      <c r="A187" s="66" t="s">
        <v>738</v>
      </c>
      <c r="B187" s="66" t="s">
        <v>78</v>
      </c>
      <c r="C187" s="66" t="s">
        <v>216</v>
      </c>
      <c r="D187" s="66" t="s">
        <v>371</v>
      </c>
      <c r="E187" s="66" t="s">
        <v>372</v>
      </c>
      <c r="F187" s="66" t="s">
        <v>12</v>
      </c>
      <c r="G187" s="66" t="s">
        <v>13</v>
      </c>
      <c r="H187" s="62">
        <v>80000</v>
      </c>
      <c r="I187" s="61"/>
      <c r="J187" s="61" t="s">
        <v>219</v>
      </c>
    </row>
    <row r="188" spans="1:10" ht="28.8" x14ac:dyDescent="0.3">
      <c r="A188" s="66" t="s">
        <v>738</v>
      </c>
      <c r="B188" s="66" t="s">
        <v>78</v>
      </c>
      <c r="C188" s="66" t="s">
        <v>216</v>
      </c>
      <c r="D188" s="66" t="s">
        <v>373</v>
      </c>
      <c r="E188" s="66" t="s">
        <v>374</v>
      </c>
      <c r="F188" s="66" t="s">
        <v>16</v>
      </c>
      <c r="G188" s="66" t="s">
        <v>17</v>
      </c>
      <c r="H188" s="62">
        <v>170728</v>
      </c>
      <c r="I188" s="61"/>
      <c r="J188" s="61" t="s">
        <v>219</v>
      </c>
    </row>
    <row r="189" spans="1:10" ht="43.2" x14ac:dyDescent="0.3">
      <c r="A189" s="66" t="s">
        <v>738</v>
      </c>
      <c r="B189" s="66" t="s">
        <v>78</v>
      </c>
      <c r="C189" s="66" t="s">
        <v>216</v>
      </c>
      <c r="D189" s="66" t="s">
        <v>375</v>
      </c>
      <c r="E189" s="66" t="s">
        <v>376</v>
      </c>
      <c r="F189" s="66" t="s">
        <v>16</v>
      </c>
      <c r="G189" s="66" t="s">
        <v>17</v>
      </c>
      <c r="H189" s="62">
        <v>660180</v>
      </c>
      <c r="I189" s="61"/>
      <c r="J189" s="61" t="s">
        <v>219</v>
      </c>
    </row>
    <row r="190" spans="1:10" ht="43.2" x14ac:dyDescent="0.3">
      <c r="A190" s="66" t="s">
        <v>738</v>
      </c>
      <c r="B190" s="66" t="s">
        <v>78</v>
      </c>
      <c r="C190" s="66" t="s">
        <v>216</v>
      </c>
      <c r="D190" s="66" t="s">
        <v>375</v>
      </c>
      <c r="E190" s="66" t="s">
        <v>376</v>
      </c>
      <c r="F190" s="66" t="s">
        <v>12</v>
      </c>
      <c r="G190" s="66" t="s">
        <v>13</v>
      </c>
      <c r="H190" s="62">
        <v>0</v>
      </c>
      <c r="I190" s="61"/>
      <c r="J190" s="61" t="s">
        <v>219</v>
      </c>
    </row>
    <row r="191" spans="1:10" ht="43.2" x14ac:dyDescent="0.3">
      <c r="A191" s="66" t="s">
        <v>738</v>
      </c>
      <c r="B191" s="66" t="s">
        <v>80</v>
      </c>
      <c r="C191" s="66" t="s">
        <v>216</v>
      </c>
      <c r="D191" s="66" t="s">
        <v>377</v>
      </c>
      <c r="E191" s="66" t="s">
        <v>378</v>
      </c>
      <c r="F191" s="66" t="s">
        <v>12</v>
      </c>
      <c r="G191" s="66" t="s">
        <v>13</v>
      </c>
      <c r="H191" s="62">
        <v>145334</v>
      </c>
      <c r="I191" s="61"/>
      <c r="J191" s="61" t="s">
        <v>219</v>
      </c>
    </row>
    <row r="192" spans="1:10" ht="43.2" x14ac:dyDescent="0.3">
      <c r="A192" s="66" t="s">
        <v>738</v>
      </c>
      <c r="B192" s="66" t="s">
        <v>80</v>
      </c>
      <c r="C192" s="66" t="s">
        <v>216</v>
      </c>
      <c r="D192" s="66" t="s">
        <v>377</v>
      </c>
      <c r="E192" s="66" t="s">
        <v>378</v>
      </c>
      <c r="F192" s="66" t="s">
        <v>16</v>
      </c>
      <c r="G192" s="66" t="s">
        <v>17</v>
      </c>
      <c r="H192" s="62">
        <v>572729</v>
      </c>
      <c r="I192" s="61"/>
      <c r="J192" s="61" t="s">
        <v>219</v>
      </c>
    </row>
    <row r="193" spans="1:10" ht="43.2" x14ac:dyDescent="0.3">
      <c r="A193" s="66" t="s">
        <v>738</v>
      </c>
      <c r="B193" s="66" t="s">
        <v>80</v>
      </c>
      <c r="C193" s="66" t="s">
        <v>216</v>
      </c>
      <c r="D193" s="66" t="s">
        <v>377</v>
      </c>
      <c r="E193" s="66" t="s">
        <v>378</v>
      </c>
      <c r="F193" s="66" t="s">
        <v>36</v>
      </c>
      <c r="G193" s="66" t="s">
        <v>37</v>
      </c>
      <c r="H193" s="62">
        <v>0</v>
      </c>
      <c r="I193" s="61"/>
      <c r="J193" s="61" t="s">
        <v>219</v>
      </c>
    </row>
    <row r="194" spans="1:10" ht="43.2" x14ac:dyDescent="0.3">
      <c r="A194" s="66" t="s">
        <v>738</v>
      </c>
      <c r="B194" s="66" t="s">
        <v>80</v>
      </c>
      <c r="C194" s="66" t="s">
        <v>216</v>
      </c>
      <c r="D194" s="66" t="s">
        <v>377</v>
      </c>
      <c r="E194" s="66" t="s">
        <v>378</v>
      </c>
      <c r="F194" s="66" t="s">
        <v>20</v>
      </c>
      <c r="G194" s="66" t="s">
        <v>21</v>
      </c>
      <c r="H194" s="62">
        <v>144852</v>
      </c>
      <c r="I194" s="61"/>
      <c r="J194" s="61" t="s">
        <v>219</v>
      </c>
    </row>
    <row r="195" spans="1:10" ht="43.2" x14ac:dyDescent="0.3">
      <c r="A195" s="66" t="s">
        <v>738</v>
      </c>
      <c r="B195" s="66" t="s">
        <v>80</v>
      </c>
      <c r="C195" s="66" t="s">
        <v>216</v>
      </c>
      <c r="D195" s="66" t="s">
        <v>377</v>
      </c>
      <c r="E195" s="66" t="s">
        <v>378</v>
      </c>
      <c r="F195" s="66" t="s">
        <v>28</v>
      </c>
      <c r="G195" s="66" t="s">
        <v>29</v>
      </c>
      <c r="H195" s="62">
        <v>131900</v>
      </c>
      <c r="I195" s="61"/>
      <c r="J195" s="61" t="s">
        <v>219</v>
      </c>
    </row>
    <row r="196" spans="1:10" ht="28.8" x14ac:dyDescent="0.3">
      <c r="A196" s="66" t="s">
        <v>738</v>
      </c>
      <c r="B196" s="66" t="s">
        <v>80</v>
      </c>
      <c r="C196" s="66" t="s">
        <v>216</v>
      </c>
      <c r="D196" s="66" t="s">
        <v>379</v>
      </c>
      <c r="E196" s="66" t="s">
        <v>380</v>
      </c>
      <c r="F196" s="66" t="s">
        <v>32</v>
      </c>
      <c r="G196" s="66" t="s">
        <v>33</v>
      </c>
      <c r="H196" s="62">
        <v>2223150</v>
      </c>
      <c r="I196" s="61"/>
      <c r="J196" s="61" t="s">
        <v>219</v>
      </c>
    </row>
    <row r="197" spans="1:10" ht="28.8" x14ac:dyDescent="0.3">
      <c r="A197" s="66" t="s">
        <v>738</v>
      </c>
      <c r="B197" s="66" t="s">
        <v>80</v>
      </c>
      <c r="C197" s="66" t="s">
        <v>216</v>
      </c>
      <c r="D197" s="66" t="s">
        <v>379</v>
      </c>
      <c r="E197" s="66" t="s">
        <v>380</v>
      </c>
      <c r="F197" s="66" t="s">
        <v>36</v>
      </c>
      <c r="G197" s="66" t="s">
        <v>37</v>
      </c>
      <c r="H197" s="62">
        <v>0</v>
      </c>
      <c r="I197" s="61"/>
      <c r="J197" s="61" t="s">
        <v>219</v>
      </c>
    </row>
    <row r="198" spans="1:10" ht="28.8" x14ac:dyDescent="0.3">
      <c r="A198" s="66" t="s">
        <v>738</v>
      </c>
      <c r="B198" s="66" t="s">
        <v>80</v>
      </c>
      <c r="C198" s="66" t="s">
        <v>216</v>
      </c>
      <c r="D198" s="66" t="s">
        <v>379</v>
      </c>
      <c r="E198" s="66" t="s">
        <v>380</v>
      </c>
      <c r="F198" s="66" t="s">
        <v>16</v>
      </c>
      <c r="G198" s="66" t="s">
        <v>17</v>
      </c>
      <c r="H198" s="62">
        <v>19499554</v>
      </c>
      <c r="I198" s="61"/>
      <c r="J198" s="61" t="s">
        <v>219</v>
      </c>
    </row>
    <row r="199" spans="1:10" ht="28.8" x14ac:dyDescent="0.3">
      <c r="A199" s="66" t="s">
        <v>738</v>
      </c>
      <c r="B199" s="66" t="s">
        <v>80</v>
      </c>
      <c r="C199" s="66" t="s">
        <v>216</v>
      </c>
      <c r="D199" s="66" t="s">
        <v>379</v>
      </c>
      <c r="E199" s="66" t="s">
        <v>380</v>
      </c>
      <c r="F199" s="66" t="s">
        <v>12</v>
      </c>
      <c r="G199" s="66" t="s">
        <v>13</v>
      </c>
      <c r="H199" s="62">
        <v>9612784</v>
      </c>
      <c r="I199" s="61"/>
      <c r="J199" s="61" t="s">
        <v>219</v>
      </c>
    </row>
    <row r="200" spans="1:10" ht="28.8" x14ac:dyDescent="0.3">
      <c r="A200" s="66" t="s">
        <v>738</v>
      </c>
      <c r="B200" s="66" t="s">
        <v>80</v>
      </c>
      <c r="C200" s="66" t="s">
        <v>216</v>
      </c>
      <c r="D200" s="66" t="s">
        <v>381</v>
      </c>
      <c r="E200" s="66" t="s">
        <v>382</v>
      </c>
      <c r="F200" s="66" t="s">
        <v>12</v>
      </c>
      <c r="G200" s="66" t="s">
        <v>13</v>
      </c>
      <c r="H200" s="62">
        <v>4582508</v>
      </c>
      <c r="I200" s="61"/>
      <c r="J200" s="61" t="s">
        <v>219</v>
      </c>
    </row>
    <row r="201" spans="1:10" ht="28.8" x14ac:dyDescent="0.3">
      <c r="A201" s="66" t="s">
        <v>738</v>
      </c>
      <c r="B201" s="66" t="s">
        <v>80</v>
      </c>
      <c r="C201" s="66" t="s">
        <v>216</v>
      </c>
      <c r="D201" s="66" t="s">
        <v>381</v>
      </c>
      <c r="E201" s="66" t="s">
        <v>382</v>
      </c>
      <c r="F201" s="66" t="s">
        <v>16</v>
      </c>
      <c r="G201" s="66" t="s">
        <v>17</v>
      </c>
      <c r="H201" s="62">
        <v>14362887</v>
      </c>
      <c r="I201" s="61"/>
      <c r="J201" s="61" t="s">
        <v>219</v>
      </c>
    </row>
    <row r="202" spans="1:10" ht="28.8" x14ac:dyDescent="0.3">
      <c r="A202" s="66" t="s">
        <v>738</v>
      </c>
      <c r="B202" s="66" t="s">
        <v>80</v>
      </c>
      <c r="C202" s="66" t="s">
        <v>216</v>
      </c>
      <c r="D202" s="66" t="s">
        <v>381</v>
      </c>
      <c r="E202" s="66" t="s">
        <v>382</v>
      </c>
      <c r="F202" s="66" t="s">
        <v>36</v>
      </c>
      <c r="G202" s="66" t="s">
        <v>37</v>
      </c>
      <c r="H202" s="62">
        <v>0</v>
      </c>
      <c r="I202" s="61"/>
      <c r="J202" s="61" t="s">
        <v>219</v>
      </c>
    </row>
    <row r="203" spans="1:10" ht="28.8" x14ac:dyDescent="0.3">
      <c r="A203" s="66" t="s">
        <v>738</v>
      </c>
      <c r="B203" s="66" t="s">
        <v>80</v>
      </c>
      <c r="C203" s="66" t="s">
        <v>216</v>
      </c>
      <c r="D203" s="66" t="s">
        <v>381</v>
      </c>
      <c r="E203" s="66" t="s">
        <v>382</v>
      </c>
      <c r="F203" s="66" t="s">
        <v>32</v>
      </c>
      <c r="G203" s="66" t="s">
        <v>33</v>
      </c>
      <c r="H203" s="62">
        <v>3113100</v>
      </c>
      <c r="I203" s="61"/>
      <c r="J203" s="61" t="s">
        <v>219</v>
      </c>
    </row>
    <row r="204" spans="1:10" ht="28.8" x14ac:dyDescent="0.3">
      <c r="A204" s="66" t="s">
        <v>738</v>
      </c>
      <c r="B204" s="66" t="s">
        <v>80</v>
      </c>
      <c r="C204" s="66" t="s">
        <v>216</v>
      </c>
      <c r="D204" s="66" t="s">
        <v>383</v>
      </c>
      <c r="E204" s="66" t="s">
        <v>384</v>
      </c>
      <c r="F204" s="66" t="s">
        <v>32</v>
      </c>
      <c r="G204" s="66" t="s">
        <v>33</v>
      </c>
      <c r="H204" s="62">
        <v>155500</v>
      </c>
      <c r="I204" s="61"/>
      <c r="J204" s="61" t="s">
        <v>219</v>
      </c>
    </row>
    <row r="205" spans="1:10" ht="28.8" x14ac:dyDescent="0.3">
      <c r="A205" s="66" t="s">
        <v>738</v>
      </c>
      <c r="B205" s="66" t="s">
        <v>80</v>
      </c>
      <c r="C205" s="66" t="s">
        <v>216</v>
      </c>
      <c r="D205" s="66" t="s">
        <v>383</v>
      </c>
      <c r="E205" s="66" t="s">
        <v>384</v>
      </c>
      <c r="F205" s="66" t="s">
        <v>36</v>
      </c>
      <c r="G205" s="66" t="s">
        <v>37</v>
      </c>
      <c r="H205" s="62">
        <v>7000</v>
      </c>
      <c r="I205" s="61"/>
      <c r="J205" s="61" t="s">
        <v>219</v>
      </c>
    </row>
    <row r="206" spans="1:10" ht="28.8" x14ac:dyDescent="0.3">
      <c r="A206" s="66" t="s">
        <v>738</v>
      </c>
      <c r="B206" s="66" t="s">
        <v>80</v>
      </c>
      <c r="C206" s="66" t="s">
        <v>216</v>
      </c>
      <c r="D206" s="66" t="s">
        <v>383</v>
      </c>
      <c r="E206" s="66" t="s">
        <v>384</v>
      </c>
      <c r="F206" s="66" t="s">
        <v>20</v>
      </c>
      <c r="G206" s="66" t="s">
        <v>21</v>
      </c>
      <c r="H206" s="62">
        <v>115860</v>
      </c>
      <c r="I206" s="61"/>
      <c r="J206" s="61" t="s">
        <v>219</v>
      </c>
    </row>
    <row r="207" spans="1:10" ht="28.8" x14ac:dyDescent="0.3">
      <c r="A207" s="66" t="s">
        <v>738</v>
      </c>
      <c r="B207" s="66" t="s">
        <v>80</v>
      </c>
      <c r="C207" s="66" t="s">
        <v>216</v>
      </c>
      <c r="D207" s="66" t="s">
        <v>383</v>
      </c>
      <c r="E207" s="66" t="s">
        <v>384</v>
      </c>
      <c r="F207" s="66" t="s">
        <v>16</v>
      </c>
      <c r="G207" s="66" t="s">
        <v>17</v>
      </c>
      <c r="H207" s="62">
        <v>472234</v>
      </c>
      <c r="I207" s="61"/>
      <c r="J207" s="61" t="s">
        <v>219</v>
      </c>
    </row>
    <row r="208" spans="1:10" ht="28.8" x14ac:dyDescent="0.3">
      <c r="A208" s="66" t="s">
        <v>738</v>
      </c>
      <c r="B208" s="66" t="s">
        <v>80</v>
      </c>
      <c r="C208" s="66" t="s">
        <v>216</v>
      </c>
      <c r="D208" s="66" t="s">
        <v>383</v>
      </c>
      <c r="E208" s="66" t="s">
        <v>384</v>
      </c>
      <c r="F208" s="66" t="s">
        <v>12</v>
      </c>
      <c r="G208" s="66" t="s">
        <v>13</v>
      </c>
      <c r="H208" s="62">
        <v>22000</v>
      </c>
      <c r="I208" s="61"/>
      <c r="J208" s="61" t="s">
        <v>219</v>
      </c>
    </row>
    <row r="209" spans="1:10" ht="28.8" x14ac:dyDescent="0.3">
      <c r="A209" s="66" t="s">
        <v>738</v>
      </c>
      <c r="B209" s="66" t="s">
        <v>80</v>
      </c>
      <c r="C209" s="66" t="s">
        <v>216</v>
      </c>
      <c r="D209" s="66" t="s">
        <v>385</v>
      </c>
      <c r="E209" s="66" t="s">
        <v>386</v>
      </c>
      <c r="F209" s="66" t="s">
        <v>12</v>
      </c>
      <c r="G209" s="66" t="s">
        <v>13</v>
      </c>
      <c r="H209" s="62">
        <v>306000</v>
      </c>
      <c r="I209" s="61"/>
      <c r="J209" s="61" t="s">
        <v>219</v>
      </c>
    </row>
    <row r="210" spans="1:10" ht="28.8" x14ac:dyDescent="0.3">
      <c r="A210" s="66" t="s">
        <v>738</v>
      </c>
      <c r="B210" s="66" t="s">
        <v>80</v>
      </c>
      <c r="C210" s="66" t="s">
        <v>216</v>
      </c>
      <c r="D210" s="66" t="s">
        <v>385</v>
      </c>
      <c r="E210" s="66" t="s">
        <v>386</v>
      </c>
      <c r="F210" s="66" t="s">
        <v>16</v>
      </c>
      <c r="G210" s="66" t="s">
        <v>17</v>
      </c>
      <c r="H210" s="62">
        <v>4668800</v>
      </c>
      <c r="I210" s="61"/>
      <c r="J210" s="61" t="s">
        <v>219</v>
      </c>
    </row>
    <row r="211" spans="1:10" ht="28.8" x14ac:dyDescent="0.3">
      <c r="A211" s="66" t="s">
        <v>738</v>
      </c>
      <c r="B211" s="66" t="s">
        <v>80</v>
      </c>
      <c r="C211" s="66" t="s">
        <v>216</v>
      </c>
      <c r="D211" s="66" t="s">
        <v>385</v>
      </c>
      <c r="E211" s="66" t="s">
        <v>386</v>
      </c>
      <c r="F211" s="66" t="s">
        <v>20</v>
      </c>
      <c r="G211" s="66" t="s">
        <v>21</v>
      </c>
      <c r="H211" s="62">
        <v>1458500</v>
      </c>
      <c r="I211" s="61"/>
      <c r="J211" s="61" t="s">
        <v>219</v>
      </c>
    </row>
    <row r="212" spans="1:10" ht="28.8" x14ac:dyDescent="0.3">
      <c r="A212" s="66" t="s">
        <v>738</v>
      </c>
      <c r="B212" s="66" t="s">
        <v>82</v>
      </c>
      <c r="C212" s="66" t="s">
        <v>216</v>
      </c>
      <c r="D212" s="66" t="s">
        <v>387</v>
      </c>
      <c r="E212" s="66" t="s">
        <v>388</v>
      </c>
      <c r="F212" s="66" t="s">
        <v>16</v>
      </c>
      <c r="G212" s="66" t="s">
        <v>17</v>
      </c>
      <c r="H212" s="62">
        <v>888361</v>
      </c>
      <c r="I212" s="61"/>
      <c r="J212" s="61" t="s">
        <v>219</v>
      </c>
    </row>
    <row r="213" spans="1:10" ht="43.2" x14ac:dyDescent="0.3">
      <c r="A213" s="66" t="s">
        <v>738</v>
      </c>
      <c r="B213" s="66" t="s">
        <v>82</v>
      </c>
      <c r="C213" s="66" t="s">
        <v>216</v>
      </c>
      <c r="D213" s="66" t="s">
        <v>389</v>
      </c>
      <c r="E213" s="66" t="s">
        <v>390</v>
      </c>
      <c r="F213" s="66" t="s">
        <v>16</v>
      </c>
      <c r="G213" s="66" t="s">
        <v>17</v>
      </c>
      <c r="H213" s="62">
        <v>5845000</v>
      </c>
      <c r="I213" s="61"/>
      <c r="J213" s="61" t="s">
        <v>219</v>
      </c>
    </row>
    <row r="214" spans="1:10" ht="43.2" x14ac:dyDescent="0.3">
      <c r="A214" s="66" t="s">
        <v>738</v>
      </c>
      <c r="B214" s="66" t="s">
        <v>82</v>
      </c>
      <c r="C214" s="66" t="s">
        <v>216</v>
      </c>
      <c r="D214" s="66" t="s">
        <v>389</v>
      </c>
      <c r="E214" s="66" t="s">
        <v>390</v>
      </c>
      <c r="F214" s="66" t="s">
        <v>12</v>
      </c>
      <c r="G214" s="66" t="s">
        <v>13</v>
      </c>
      <c r="H214" s="62">
        <v>100000</v>
      </c>
      <c r="I214" s="61"/>
      <c r="J214" s="61" t="s">
        <v>219</v>
      </c>
    </row>
    <row r="215" spans="1:10" ht="43.2" x14ac:dyDescent="0.3">
      <c r="A215" s="66" t="s">
        <v>738</v>
      </c>
      <c r="B215" s="66" t="s">
        <v>82</v>
      </c>
      <c r="C215" s="66" t="s">
        <v>216</v>
      </c>
      <c r="D215" s="66" t="s">
        <v>389</v>
      </c>
      <c r="E215" s="66" t="s">
        <v>390</v>
      </c>
      <c r="F215" s="66" t="s">
        <v>28</v>
      </c>
      <c r="G215" s="66" t="s">
        <v>29</v>
      </c>
      <c r="H215" s="62">
        <v>340126</v>
      </c>
      <c r="I215" s="61"/>
      <c r="J215" s="61" t="s">
        <v>219</v>
      </c>
    </row>
    <row r="216" spans="1:10" ht="43.2" x14ac:dyDescent="0.3">
      <c r="A216" s="66" t="s">
        <v>738</v>
      </c>
      <c r="B216" s="66" t="s">
        <v>84</v>
      </c>
      <c r="C216" s="66" t="s">
        <v>216</v>
      </c>
      <c r="D216" s="66" t="s">
        <v>391</v>
      </c>
      <c r="E216" s="66" t="s">
        <v>392</v>
      </c>
      <c r="F216" s="66" t="s">
        <v>36</v>
      </c>
      <c r="G216" s="66" t="s">
        <v>37</v>
      </c>
      <c r="H216" s="62">
        <v>500000</v>
      </c>
      <c r="I216" s="61"/>
      <c r="J216" s="61" t="s">
        <v>219</v>
      </c>
    </row>
    <row r="217" spans="1:10" ht="43.2" x14ac:dyDescent="0.3">
      <c r="A217" s="66" t="s">
        <v>738</v>
      </c>
      <c r="B217" s="66" t="s">
        <v>84</v>
      </c>
      <c r="C217" s="66" t="s">
        <v>216</v>
      </c>
      <c r="D217" s="66" t="s">
        <v>391</v>
      </c>
      <c r="E217" s="66" t="s">
        <v>392</v>
      </c>
      <c r="F217" s="66" t="s">
        <v>12</v>
      </c>
      <c r="G217" s="66" t="s">
        <v>13</v>
      </c>
      <c r="H217" s="62">
        <v>90553</v>
      </c>
      <c r="I217" s="61"/>
      <c r="J217" s="61" t="s">
        <v>219</v>
      </c>
    </row>
    <row r="218" spans="1:10" ht="43.2" x14ac:dyDescent="0.3">
      <c r="A218" s="66" t="s">
        <v>738</v>
      </c>
      <c r="B218" s="66" t="s">
        <v>84</v>
      </c>
      <c r="C218" s="66" t="s">
        <v>216</v>
      </c>
      <c r="D218" s="66" t="s">
        <v>391</v>
      </c>
      <c r="E218" s="66" t="s">
        <v>392</v>
      </c>
      <c r="F218" s="66" t="s">
        <v>16</v>
      </c>
      <c r="G218" s="66" t="s">
        <v>17</v>
      </c>
      <c r="H218" s="62">
        <v>3627476</v>
      </c>
      <c r="I218" s="61"/>
      <c r="J218" s="61" t="s">
        <v>219</v>
      </c>
    </row>
    <row r="219" spans="1:10" ht="43.2" x14ac:dyDescent="0.3">
      <c r="A219" s="66" t="s">
        <v>738</v>
      </c>
      <c r="B219" s="66" t="s">
        <v>86</v>
      </c>
      <c r="C219" s="66" t="s">
        <v>216</v>
      </c>
      <c r="D219" s="66" t="s">
        <v>393</v>
      </c>
      <c r="E219" s="66" t="s">
        <v>394</v>
      </c>
      <c r="F219" s="66" t="s">
        <v>16</v>
      </c>
      <c r="G219" s="66" t="s">
        <v>17</v>
      </c>
      <c r="H219" s="62">
        <v>2202628</v>
      </c>
      <c r="I219" s="61"/>
      <c r="J219" s="61" t="s">
        <v>219</v>
      </c>
    </row>
    <row r="220" spans="1:10" ht="43.2" x14ac:dyDescent="0.3">
      <c r="A220" s="66" t="s">
        <v>738</v>
      </c>
      <c r="B220" s="66" t="s">
        <v>86</v>
      </c>
      <c r="C220" s="66" t="s">
        <v>216</v>
      </c>
      <c r="D220" s="66" t="s">
        <v>393</v>
      </c>
      <c r="E220" s="66" t="s">
        <v>394</v>
      </c>
      <c r="F220" s="66" t="s">
        <v>12</v>
      </c>
      <c r="G220" s="66" t="s">
        <v>13</v>
      </c>
      <c r="H220" s="62">
        <v>100000</v>
      </c>
      <c r="I220" s="61"/>
      <c r="J220" s="61" t="s">
        <v>219</v>
      </c>
    </row>
    <row r="221" spans="1:10" ht="43.2" x14ac:dyDescent="0.3">
      <c r="A221" s="66" t="s">
        <v>738</v>
      </c>
      <c r="B221" s="66" t="s">
        <v>86</v>
      </c>
      <c r="C221" s="66" t="s">
        <v>216</v>
      </c>
      <c r="D221" s="66" t="s">
        <v>393</v>
      </c>
      <c r="E221" s="66" t="s">
        <v>394</v>
      </c>
      <c r="F221" s="66" t="s">
        <v>36</v>
      </c>
      <c r="G221" s="66" t="s">
        <v>37</v>
      </c>
      <c r="H221" s="62">
        <v>0</v>
      </c>
      <c r="I221" s="61"/>
      <c r="J221" s="61" t="s">
        <v>219</v>
      </c>
    </row>
    <row r="222" spans="1:10" ht="43.2" x14ac:dyDescent="0.3">
      <c r="A222" s="66" t="s">
        <v>738</v>
      </c>
      <c r="B222" s="66" t="s">
        <v>86</v>
      </c>
      <c r="C222" s="66" t="s">
        <v>216</v>
      </c>
      <c r="D222" s="66" t="s">
        <v>393</v>
      </c>
      <c r="E222" s="66" t="s">
        <v>394</v>
      </c>
      <c r="F222" s="66" t="s">
        <v>20</v>
      </c>
      <c r="G222" s="66" t="s">
        <v>21</v>
      </c>
      <c r="H222" s="62">
        <v>515750</v>
      </c>
      <c r="I222" s="61"/>
      <c r="J222" s="61" t="s">
        <v>219</v>
      </c>
    </row>
    <row r="223" spans="1:10" ht="28.8" x14ac:dyDescent="0.3">
      <c r="A223" s="66" t="s">
        <v>738</v>
      </c>
      <c r="B223" s="66" t="s">
        <v>86</v>
      </c>
      <c r="C223" s="66" t="s">
        <v>216</v>
      </c>
      <c r="D223" s="66" t="s">
        <v>395</v>
      </c>
      <c r="E223" s="66" t="s">
        <v>396</v>
      </c>
      <c r="F223" s="66" t="s">
        <v>36</v>
      </c>
      <c r="G223" s="66" t="s">
        <v>37</v>
      </c>
      <c r="H223" s="62">
        <v>0</v>
      </c>
      <c r="I223" s="61"/>
      <c r="J223" s="61" t="s">
        <v>219</v>
      </c>
    </row>
    <row r="224" spans="1:10" ht="28.8" x14ac:dyDescent="0.3">
      <c r="A224" s="66" t="s">
        <v>738</v>
      </c>
      <c r="B224" s="66" t="s">
        <v>86</v>
      </c>
      <c r="C224" s="66" t="s">
        <v>216</v>
      </c>
      <c r="D224" s="66" t="s">
        <v>395</v>
      </c>
      <c r="E224" s="66" t="s">
        <v>396</v>
      </c>
      <c r="F224" s="66" t="s">
        <v>32</v>
      </c>
      <c r="G224" s="66" t="s">
        <v>33</v>
      </c>
      <c r="H224" s="62">
        <v>675832</v>
      </c>
      <c r="I224" s="61"/>
      <c r="J224" s="61" t="s">
        <v>219</v>
      </c>
    </row>
    <row r="225" spans="1:10" ht="28.8" x14ac:dyDescent="0.3">
      <c r="A225" s="66" t="s">
        <v>738</v>
      </c>
      <c r="B225" s="66" t="s">
        <v>86</v>
      </c>
      <c r="C225" s="66" t="s">
        <v>216</v>
      </c>
      <c r="D225" s="66" t="s">
        <v>395</v>
      </c>
      <c r="E225" s="66" t="s">
        <v>396</v>
      </c>
      <c r="F225" s="66" t="s">
        <v>12</v>
      </c>
      <c r="G225" s="66" t="s">
        <v>13</v>
      </c>
      <c r="H225" s="62">
        <v>108192</v>
      </c>
      <c r="I225" s="61"/>
      <c r="J225" s="61" t="s">
        <v>219</v>
      </c>
    </row>
    <row r="226" spans="1:10" ht="28.8" x14ac:dyDescent="0.3">
      <c r="A226" s="66" t="s">
        <v>738</v>
      </c>
      <c r="B226" s="66" t="s">
        <v>86</v>
      </c>
      <c r="C226" s="66" t="s">
        <v>216</v>
      </c>
      <c r="D226" s="66" t="s">
        <v>395</v>
      </c>
      <c r="E226" s="66" t="s">
        <v>396</v>
      </c>
      <c r="F226" s="66" t="s">
        <v>16</v>
      </c>
      <c r="G226" s="66" t="s">
        <v>17</v>
      </c>
      <c r="H226" s="62">
        <v>2365382</v>
      </c>
      <c r="I226" s="61"/>
      <c r="J226" s="61" t="s">
        <v>219</v>
      </c>
    </row>
    <row r="227" spans="1:10" ht="28.8" x14ac:dyDescent="0.3">
      <c r="A227" s="66" t="s">
        <v>738</v>
      </c>
      <c r="B227" s="66" t="s">
        <v>86</v>
      </c>
      <c r="C227" s="66" t="s">
        <v>216</v>
      </c>
      <c r="D227" s="66" t="s">
        <v>397</v>
      </c>
      <c r="E227" s="66" t="s">
        <v>398</v>
      </c>
      <c r="F227" s="66" t="s">
        <v>16</v>
      </c>
      <c r="G227" s="66" t="s">
        <v>17</v>
      </c>
      <c r="H227" s="62">
        <v>313132</v>
      </c>
      <c r="I227" s="61"/>
      <c r="J227" s="61" t="s">
        <v>219</v>
      </c>
    </row>
    <row r="228" spans="1:10" ht="28.8" x14ac:dyDescent="0.3">
      <c r="A228" s="66" t="s">
        <v>738</v>
      </c>
      <c r="B228" s="66" t="s">
        <v>86</v>
      </c>
      <c r="C228" s="66" t="s">
        <v>216</v>
      </c>
      <c r="D228" s="66" t="s">
        <v>397</v>
      </c>
      <c r="E228" s="66" t="s">
        <v>398</v>
      </c>
      <c r="F228" s="66" t="s">
        <v>12</v>
      </c>
      <c r="G228" s="66" t="s">
        <v>13</v>
      </c>
      <c r="H228" s="62">
        <v>64784</v>
      </c>
      <c r="I228" s="61"/>
      <c r="J228" s="61" t="s">
        <v>219</v>
      </c>
    </row>
    <row r="229" spans="1:10" ht="28.8" x14ac:dyDescent="0.3">
      <c r="A229" s="66" t="s">
        <v>738</v>
      </c>
      <c r="B229" s="66" t="s">
        <v>86</v>
      </c>
      <c r="C229" s="66" t="s">
        <v>216</v>
      </c>
      <c r="D229" s="66" t="s">
        <v>397</v>
      </c>
      <c r="E229" s="66" t="s">
        <v>398</v>
      </c>
      <c r="F229" s="66" t="s">
        <v>36</v>
      </c>
      <c r="G229" s="66" t="s">
        <v>37</v>
      </c>
      <c r="H229" s="62">
        <v>22598</v>
      </c>
      <c r="I229" s="61"/>
      <c r="J229" s="61" t="s">
        <v>219</v>
      </c>
    </row>
    <row r="230" spans="1:10" ht="43.2" x14ac:dyDescent="0.3">
      <c r="A230" s="66" t="s">
        <v>738</v>
      </c>
      <c r="B230" s="66" t="s">
        <v>86</v>
      </c>
      <c r="C230" s="66" t="s">
        <v>216</v>
      </c>
      <c r="D230" s="66" t="s">
        <v>399</v>
      </c>
      <c r="E230" s="66" t="s">
        <v>400</v>
      </c>
      <c r="F230" s="66" t="s">
        <v>20</v>
      </c>
      <c r="G230" s="66" t="s">
        <v>21</v>
      </c>
      <c r="H230" s="62">
        <v>117000</v>
      </c>
      <c r="I230" s="61"/>
      <c r="J230" s="61" t="s">
        <v>219</v>
      </c>
    </row>
    <row r="231" spans="1:10" ht="43.2" x14ac:dyDescent="0.3">
      <c r="A231" s="66" t="s">
        <v>738</v>
      </c>
      <c r="B231" s="66" t="s">
        <v>86</v>
      </c>
      <c r="C231" s="66" t="s">
        <v>216</v>
      </c>
      <c r="D231" s="66" t="s">
        <v>399</v>
      </c>
      <c r="E231" s="66" t="s">
        <v>400</v>
      </c>
      <c r="F231" s="66" t="s">
        <v>16</v>
      </c>
      <c r="G231" s="66" t="s">
        <v>17</v>
      </c>
      <c r="H231" s="62">
        <v>283960</v>
      </c>
      <c r="I231" s="61"/>
      <c r="J231" s="61" t="s">
        <v>219</v>
      </c>
    </row>
    <row r="232" spans="1:10" ht="28.8" x14ac:dyDescent="0.3">
      <c r="A232" s="66" t="s">
        <v>738</v>
      </c>
      <c r="B232" s="66" t="s">
        <v>86</v>
      </c>
      <c r="C232" s="66" t="s">
        <v>216</v>
      </c>
      <c r="D232" s="66" t="s">
        <v>401</v>
      </c>
      <c r="E232" s="66" t="s">
        <v>402</v>
      </c>
      <c r="F232" s="66" t="s">
        <v>16</v>
      </c>
      <c r="G232" s="66" t="s">
        <v>17</v>
      </c>
      <c r="H232" s="62">
        <v>1031323</v>
      </c>
      <c r="I232" s="61"/>
      <c r="J232" s="61" t="s">
        <v>219</v>
      </c>
    </row>
    <row r="233" spans="1:10" ht="28.8" x14ac:dyDescent="0.3">
      <c r="A233" s="66" t="s">
        <v>738</v>
      </c>
      <c r="B233" s="66" t="s">
        <v>86</v>
      </c>
      <c r="C233" s="66" t="s">
        <v>216</v>
      </c>
      <c r="D233" s="66" t="s">
        <v>401</v>
      </c>
      <c r="E233" s="66" t="s">
        <v>402</v>
      </c>
      <c r="F233" s="66" t="s">
        <v>12</v>
      </c>
      <c r="G233" s="66" t="s">
        <v>13</v>
      </c>
      <c r="H233" s="62">
        <v>15775</v>
      </c>
      <c r="I233" s="61"/>
      <c r="J233" s="61" t="s">
        <v>219</v>
      </c>
    </row>
    <row r="234" spans="1:10" ht="28.8" x14ac:dyDescent="0.3">
      <c r="A234" s="66" t="s">
        <v>738</v>
      </c>
      <c r="B234" s="66" t="s">
        <v>86</v>
      </c>
      <c r="C234" s="66" t="s">
        <v>216</v>
      </c>
      <c r="D234" s="66" t="s">
        <v>401</v>
      </c>
      <c r="E234" s="66" t="s">
        <v>402</v>
      </c>
      <c r="F234" s="66" t="s">
        <v>20</v>
      </c>
      <c r="G234" s="66" t="s">
        <v>21</v>
      </c>
      <c r="H234" s="62">
        <v>230100</v>
      </c>
      <c r="I234" s="61"/>
      <c r="J234" s="61" t="s">
        <v>219</v>
      </c>
    </row>
    <row r="235" spans="1:10" ht="28.8" x14ac:dyDescent="0.3">
      <c r="A235" s="66" t="s">
        <v>738</v>
      </c>
      <c r="B235" s="66" t="s">
        <v>86</v>
      </c>
      <c r="C235" s="66" t="s">
        <v>216</v>
      </c>
      <c r="D235" s="66" t="s">
        <v>401</v>
      </c>
      <c r="E235" s="66" t="s">
        <v>402</v>
      </c>
      <c r="F235" s="66" t="s">
        <v>36</v>
      </c>
      <c r="G235" s="66" t="s">
        <v>37</v>
      </c>
      <c r="H235" s="62">
        <v>10000</v>
      </c>
      <c r="I235" s="61"/>
      <c r="J235" s="61" t="s">
        <v>219</v>
      </c>
    </row>
    <row r="236" spans="1:10" ht="43.2" x14ac:dyDescent="0.3">
      <c r="A236" s="66" t="s">
        <v>738</v>
      </c>
      <c r="B236" s="66" t="s">
        <v>86</v>
      </c>
      <c r="C236" s="66" t="s">
        <v>216</v>
      </c>
      <c r="D236" s="66" t="s">
        <v>403</v>
      </c>
      <c r="E236" s="66" t="s">
        <v>404</v>
      </c>
      <c r="F236" s="66" t="s">
        <v>36</v>
      </c>
      <c r="G236" s="66" t="s">
        <v>37</v>
      </c>
      <c r="H236" s="62">
        <v>100000</v>
      </c>
      <c r="I236" s="61"/>
      <c r="J236" s="61" t="s">
        <v>219</v>
      </c>
    </row>
    <row r="237" spans="1:10" ht="43.2" x14ac:dyDescent="0.3">
      <c r="A237" s="66" t="s">
        <v>738</v>
      </c>
      <c r="B237" s="66" t="s">
        <v>86</v>
      </c>
      <c r="C237" s="66" t="s">
        <v>216</v>
      </c>
      <c r="D237" s="66" t="s">
        <v>403</v>
      </c>
      <c r="E237" s="66" t="s">
        <v>404</v>
      </c>
      <c r="F237" s="66" t="s">
        <v>20</v>
      </c>
      <c r="G237" s="66" t="s">
        <v>21</v>
      </c>
      <c r="H237" s="62">
        <v>623800</v>
      </c>
      <c r="I237" s="61"/>
      <c r="J237" s="61" t="s">
        <v>219</v>
      </c>
    </row>
    <row r="238" spans="1:10" ht="43.2" x14ac:dyDescent="0.3">
      <c r="A238" s="66" t="s">
        <v>738</v>
      </c>
      <c r="B238" s="66" t="s">
        <v>86</v>
      </c>
      <c r="C238" s="66" t="s">
        <v>216</v>
      </c>
      <c r="D238" s="66" t="s">
        <v>403</v>
      </c>
      <c r="E238" s="66" t="s">
        <v>404</v>
      </c>
      <c r="F238" s="66" t="s">
        <v>12</v>
      </c>
      <c r="G238" s="66" t="s">
        <v>13</v>
      </c>
      <c r="H238" s="62">
        <v>415510</v>
      </c>
      <c r="I238" s="61"/>
      <c r="J238" s="61" t="s">
        <v>219</v>
      </c>
    </row>
    <row r="239" spans="1:10" ht="43.2" x14ac:dyDescent="0.3">
      <c r="A239" s="66" t="s">
        <v>738</v>
      </c>
      <c r="B239" s="66" t="s">
        <v>86</v>
      </c>
      <c r="C239" s="66" t="s">
        <v>216</v>
      </c>
      <c r="D239" s="66" t="s">
        <v>403</v>
      </c>
      <c r="E239" s="66" t="s">
        <v>404</v>
      </c>
      <c r="F239" s="66" t="s">
        <v>16</v>
      </c>
      <c r="G239" s="66" t="s">
        <v>17</v>
      </c>
      <c r="H239" s="62">
        <v>3257221</v>
      </c>
      <c r="I239" s="61"/>
      <c r="J239" s="61" t="s">
        <v>219</v>
      </c>
    </row>
    <row r="240" spans="1:10" ht="28.8" x14ac:dyDescent="0.3">
      <c r="A240" s="66" t="s">
        <v>738</v>
      </c>
      <c r="B240" s="66" t="s">
        <v>88</v>
      </c>
      <c r="C240" s="66" t="s">
        <v>216</v>
      </c>
      <c r="D240" s="66" t="s">
        <v>405</v>
      </c>
      <c r="E240" s="66" t="s">
        <v>406</v>
      </c>
      <c r="F240" s="66" t="s">
        <v>16</v>
      </c>
      <c r="G240" s="66" t="s">
        <v>17</v>
      </c>
      <c r="H240" s="62">
        <v>129333</v>
      </c>
      <c r="I240" s="61"/>
      <c r="J240" s="61" t="s">
        <v>219</v>
      </c>
    </row>
    <row r="241" spans="1:10" ht="43.2" x14ac:dyDescent="0.3">
      <c r="A241" s="66" t="s">
        <v>738</v>
      </c>
      <c r="B241" s="66" t="s">
        <v>88</v>
      </c>
      <c r="C241" s="66" t="s">
        <v>216</v>
      </c>
      <c r="D241" s="66" t="s">
        <v>407</v>
      </c>
      <c r="E241" s="66" t="s">
        <v>408</v>
      </c>
      <c r="F241" s="66" t="s">
        <v>16</v>
      </c>
      <c r="G241" s="66" t="s">
        <v>17</v>
      </c>
      <c r="H241" s="62">
        <v>219363</v>
      </c>
      <c r="I241" s="61"/>
      <c r="J241" s="61" t="s">
        <v>219</v>
      </c>
    </row>
    <row r="242" spans="1:10" ht="28.8" x14ac:dyDescent="0.3">
      <c r="A242" s="66" t="s">
        <v>738</v>
      </c>
      <c r="B242" s="66" t="s">
        <v>88</v>
      </c>
      <c r="C242" s="66" t="s">
        <v>216</v>
      </c>
      <c r="D242" s="66" t="s">
        <v>409</v>
      </c>
      <c r="E242" s="66" t="s">
        <v>410</v>
      </c>
      <c r="F242" s="66" t="s">
        <v>16</v>
      </c>
      <c r="G242" s="66" t="s">
        <v>17</v>
      </c>
      <c r="H242" s="62">
        <v>33283</v>
      </c>
      <c r="I242" s="61"/>
      <c r="J242" s="61" t="s">
        <v>219</v>
      </c>
    </row>
    <row r="243" spans="1:10" ht="43.2" x14ac:dyDescent="0.3">
      <c r="A243" s="66" t="s">
        <v>738</v>
      </c>
      <c r="B243" s="66" t="s">
        <v>88</v>
      </c>
      <c r="C243" s="66" t="s">
        <v>216</v>
      </c>
      <c r="D243" s="66" t="s">
        <v>411</v>
      </c>
      <c r="E243" s="66" t="s">
        <v>412</v>
      </c>
      <c r="F243" s="66" t="s">
        <v>16</v>
      </c>
      <c r="G243" s="66" t="s">
        <v>17</v>
      </c>
      <c r="H243" s="62">
        <v>2853170</v>
      </c>
      <c r="I243" s="61"/>
      <c r="J243" s="61" t="s">
        <v>219</v>
      </c>
    </row>
    <row r="244" spans="1:10" ht="43.2" x14ac:dyDescent="0.3">
      <c r="A244" s="66" t="s">
        <v>738</v>
      </c>
      <c r="B244" s="66" t="s">
        <v>88</v>
      </c>
      <c r="C244" s="66" t="s">
        <v>216</v>
      </c>
      <c r="D244" s="66" t="s">
        <v>411</v>
      </c>
      <c r="E244" s="66" t="s">
        <v>412</v>
      </c>
      <c r="F244" s="66" t="s">
        <v>12</v>
      </c>
      <c r="G244" s="66" t="s">
        <v>13</v>
      </c>
      <c r="H244" s="62">
        <v>204017</v>
      </c>
      <c r="I244" s="61"/>
      <c r="J244" s="61" t="s">
        <v>219</v>
      </c>
    </row>
    <row r="245" spans="1:10" ht="43.2" x14ac:dyDescent="0.3">
      <c r="A245" s="66" t="s">
        <v>738</v>
      </c>
      <c r="B245" s="66" t="s">
        <v>88</v>
      </c>
      <c r="C245" s="66" t="s">
        <v>216</v>
      </c>
      <c r="D245" s="66" t="s">
        <v>411</v>
      </c>
      <c r="E245" s="66" t="s">
        <v>412</v>
      </c>
      <c r="F245" s="66" t="s">
        <v>20</v>
      </c>
      <c r="G245" s="66" t="s">
        <v>21</v>
      </c>
      <c r="H245" s="62">
        <v>969263</v>
      </c>
      <c r="I245" s="61"/>
      <c r="J245" s="61" t="s">
        <v>219</v>
      </c>
    </row>
    <row r="246" spans="1:10" ht="43.2" x14ac:dyDescent="0.3">
      <c r="A246" s="66" t="s">
        <v>738</v>
      </c>
      <c r="B246" s="66" t="s">
        <v>88</v>
      </c>
      <c r="C246" s="66" t="s">
        <v>216</v>
      </c>
      <c r="D246" s="66" t="s">
        <v>411</v>
      </c>
      <c r="E246" s="66" t="s">
        <v>412</v>
      </c>
      <c r="F246" s="66" t="s">
        <v>36</v>
      </c>
      <c r="G246" s="66" t="s">
        <v>37</v>
      </c>
      <c r="H246" s="62">
        <v>0</v>
      </c>
      <c r="I246" s="61"/>
      <c r="J246" s="61" t="s">
        <v>219</v>
      </c>
    </row>
    <row r="247" spans="1:10" ht="28.8" x14ac:dyDescent="0.3">
      <c r="A247" s="66" t="s">
        <v>738</v>
      </c>
      <c r="B247" s="66" t="s">
        <v>90</v>
      </c>
      <c r="C247" s="66" t="s">
        <v>216</v>
      </c>
      <c r="D247" s="66" t="s">
        <v>413</v>
      </c>
      <c r="E247" s="66" t="s">
        <v>414</v>
      </c>
      <c r="F247" s="66" t="s">
        <v>16</v>
      </c>
      <c r="G247" s="66" t="s">
        <v>17</v>
      </c>
      <c r="H247" s="62">
        <v>572999</v>
      </c>
      <c r="I247" s="61"/>
      <c r="J247" s="61" t="s">
        <v>219</v>
      </c>
    </row>
    <row r="248" spans="1:10" ht="57.6" x14ac:dyDescent="0.3">
      <c r="A248" s="66" t="s">
        <v>738</v>
      </c>
      <c r="B248" s="66" t="s">
        <v>90</v>
      </c>
      <c r="C248" s="66" t="s">
        <v>216</v>
      </c>
      <c r="D248" s="66" t="s">
        <v>415</v>
      </c>
      <c r="E248" s="66" t="s">
        <v>416</v>
      </c>
      <c r="F248" s="66" t="s">
        <v>16</v>
      </c>
      <c r="G248" s="66" t="s">
        <v>17</v>
      </c>
      <c r="H248" s="62">
        <v>8449258</v>
      </c>
      <c r="I248" s="61"/>
      <c r="J248" s="61" t="s">
        <v>219</v>
      </c>
    </row>
    <row r="249" spans="1:10" ht="57.6" x14ac:dyDescent="0.3">
      <c r="A249" s="66" t="s">
        <v>738</v>
      </c>
      <c r="B249" s="66" t="s">
        <v>90</v>
      </c>
      <c r="C249" s="66" t="s">
        <v>216</v>
      </c>
      <c r="D249" s="66" t="s">
        <v>415</v>
      </c>
      <c r="E249" s="66" t="s">
        <v>416</v>
      </c>
      <c r="F249" s="66" t="s">
        <v>36</v>
      </c>
      <c r="G249" s="66" t="s">
        <v>37</v>
      </c>
      <c r="H249" s="62">
        <v>0</v>
      </c>
      <c r="I249" s="61"/>
      <c r="J249" s="61" t="s">
        <v>219</v>
      </c>
    </row>
    <row r="250" spans="1:10" ht="28.8" x14ac:dyDescent="0.3">
      <c r="A250" s="66" t="s">
        <v>738</v>
      </c>
      <c r="B250" s="66" t="s">
        <v>92</v>
      </c>
      <c r="C250" s="66" t="s">
        <v>216</v>
      </c>
      <c r="D250" s="66" t="s">
        <v>417</v>
      </c>
      <c r="E250" s="66" t="s">
        <v>418</v>
      </c>
      <c r="F250" s="66" t="s">
        <v>16</v>
      </c>
      <c r="G250" s="66" t="s">
        <v>17</v>
      </c>
      <c r="H250" s="62">
        <v>136543</v>
      </c>
      <c r="I250" s="61"/>
      <c r="J250" s="61" t="s">
        <v>219</v>
      </c>
    </row>
    <row r="251" spans="1:10" ht="28.8" x14ac:dyDescent="0.3">
      <c r="A251" s="66" t="s">
        <v>738</v>
      </c>
      <c r="B251" s="66" t="s">
        <v>92</v>
      </c>
      <c r="C251" s="66" t="s">
        <v>216</v>
      </c>
      <c r="D251" s="66" t="s">
        <v>417</v>
      </c>
      <c r="E251" s="66" t="s">
        <v>418</v>
      </c>
      <c r="F251" s="66" t="s">
        <v>12</v>
      </c>
      <c r="G251" s="66" t="s">
        <v>13</v>
      </c>
      <c r="H251" s="62">
        <v>5000</v>
      </c>
      <c r="I251" s="61"/>
      <c r="J251" s="61" t="s">
        <v>219</v>
      </c>
    </row>
    <row r="252" spans="1:10" ht="28.8" x14ac:dyDescent="0.3">
      <c r="A252" s="66" t="s">
        <v>738</v>
      </c>
      <c r="B252" s="66" t="s">
        <v>92</v>
      </c>
      <c r="C252" s="66" t="s">
        <v>216</v>
      </c>
      <c r="D252" s="66" t="s">
        <v>419</v>
      </c>
      <c r="E252" s="66" t="s">
        <v>420</v>
      </c>
      <c r="F252" s="66" t="s">
        <v>16</v>
      </c>
      <c r="G252" s="66" t="s">
        <v>17</v>
      </c>
      <c r="H252" s="62">
        <v>147365</v>
      </c>
      <c r="I252" s="61"/>
      <c r="J252" s="61" t="s">
        <v>219</v>
      </c>
    </row>
    <row r="253" spans="1:10" ht="28.8" x14ac:dyDescent="0.3">
      <c r="A253" s="66" t="s">
        <v>738</v>
      </c>
      <c r="B253" s="66" t="s">
        <v>92</v>
      </c>
      <c r="C253" s="66" t="s">
        <v>216</v>
      </c>
      <c r="D253" s="66" t="s">
        <v>421</v>
      </c>
      <c r="E253" s="66" t="s">
        <v>422</v>
      </c>
      <c r="F253" s="66" t="s">
        <v>16</v>
      </c>
      <c r="G253" s="66" t="s">
        <v>17</v>
      </c>
      <c r="H253" s="62">
        <v>215161</v>
      </c>
      <c r="I253" s="61"/>
      <c r="J253" s="61" t="s">
        <v>219</v>
      </c>
    </row>
    <row r="254" spans="1:10" ht="28.8" x14ac:dyDescent="0.3">
      <c r="A254" s="66" t="s">
        <v>738</v>
      </c>
      <c r="B254" s="66" t="s">
        <v>92</v>
      </c>
      <c r="C254" s="66" t="s">
        <v>216</v>
      </c>
      <c r="D254" s="66" t="s">
        <v>423</v>
      </c>
      <c r="E254" s="66" t="s">
        <v>424</v>
      </c>
      <c r="F254" s="66" t="s">
        <v>16</v>
      </c>
      <c r="G254" s="66" t="s">
        <v>17</v>
      </c>
      <c r="H254" s="62">
        <v>2560187</v>
      </c>
      <c r="I254" s="61">
        <v>35</v>
      </c>
      <c r="J254" s="61" t="s">
        <v>228</v>
      </c>
    </row>
    <row r="255" spans="1:10" ht="28.8" x14ac:dyDescent="0.3">
      <c r="A255" s="66" t="s">
        <v>738</v>
      </c>
      <c r="B255" s="66" t="s">
        <v>92</v>
      </c>
      <c r="C255" s="66" t="s">
        <v>216</v>
      </c>
      <c r="D255" s="66" t="s">
        <v>423</v>
      </c>
      <c r="E255" s="66" t="s">
        <v>424</v>
      </c>
      <c r="F255" s="66" t="s">
        <v>12</v>
      </c>
      <c r="G255" s="66" t="s">
        <v>13</v>
      </c>
      <c r="H255" s="62">
        <v>652660</v>
      </c>
      <c r="I255" s="61">
        <v>35</v>
      </c>
      <c r="J255" s="61" t="s">
        <v>228</v>
      </c>
    </row>
    <row r="256" spans="1:10" ht="28.8" x14ac:dyDescent="0.3">
      <c r="A256" s="66" t="s">
        <v>738</v>
      </c>
      <c r="B256" s="66" t="s">
        <v>92</v>
      </c>
      <c r="C256" s="66" t="s">
        <v>216</v>
      </c>
      <c r="D256" s="66" t="s">
        <v>423</v>
      </c>
      <c r="E256" s="66" t="s">
        <v>424</v>
      </c>
      <c r="F256" s="66" t="s">
        <v>36</v>
      </c>
      <c r="G256" s="66" t="s">
        <v>37</v>
      </c>
      <c r="H256" s="62">
        <v>94000</v>
      </c>
      <c r="I256" s="61">
        <v>35</v>
      </c>
      <c r="J256" s="61" t="s">
        <v>228</v>
      </c>
    </row>
    <row r="257" spans="1:10" ht="28.8" x14ac:dyDescent="0.3">
      <c r="A257" s="66" t="s">
        <v>738</v>
      </c>
      <c r="B257" s="66" t="s">
        <v>94</v>
      </c>
      <c r="C257" s="66" t="s">
        <v>216</v>
      </c>
      <c r="D257" s="66" t="s">
        <v>425</v>
      </c>
      <c r="E257" s="66" t="s">
        <v>426</v>
      </c>
      <c r="F257" s="66" t="s">
        <v>36</v>
      </c>
      <c r="G257" s="66" t="s">
        <v>37</v>
      </c>
      <c r="H257" s="62">
        <v>31200</v>
      </c>
      <c r="I257" s="61"/>
      <c r="J257" s="61" t="s">
        <v>219</v>
      </c>
    </row>
    <row r="258" spans="1:10" ht="28.8" x14ac:dyDescent="0.3">
      <c r="A258" s="66" t="s">
        <v>738</v>
      </c>
      <c r="B258" s="66" t="s">
        <v>94</v>
      </c>
      <c r="C258" s="66" t="s">
        <v>216</v>
      </c>
      <c r="D258" s="66" t="s">
        <v>425</v>
      </c>
      <c r="E258" s="66" t="s">
        <v>426</v>
      </c>
      <c r="F258" s="66" t="s">
        <v>12</v>
      </c>
      <c r="G258" s="66" t="s">
        <v>13</v>
      </c>
      <c r="H258" s="62">
        <v>24616</v>
      </c>
      <c r="I258" s="61"/>
      <c r="J258" s="61" t="s">
        <v>219</v>
      </c>
    </row>
    <row r="259" spans="1:10" ht="28.8" x14ac:dyDescent="0.3">
      <c r="A259" s="66" t="s">
        <v>738</v>
      </c>
      <c r="B259" s="66" t="s">
        <v>94</v>
      </c>
      <c r="C259" s="66" t="s">
        <v>216</v>
      </c>
      <c r="D259" s="66" t="s">
        <v>425</v>
      </c>
      <c r="E259" s="66" t="s">
        <v>426</v>
      </c>
      <c r="F259" s="66" t="s">
        <v>16</v>
      </c>
      <c r="G259" s="66" t="s">
        <v>17</v>
      </c>
      <c r="H259" s="62">
        <v>732772</v>
      </c>
      <c r="I259" s="61"/>
      <c r="J259" s="61" t="s">
        <v>219</v>
      </c>
    </row>
    <row r="260" spans="1:10" ht="43.2" x14ac:dyDescent="0.3">
      <c r="A260" s="66" t="s">
        <v>738</v>
      </c>
      <c r="B260" s="66" t="s">
        <v>94</v>
      </c>
      <c r="C260" s="66" t="s">
        <v>216</v>
      </c>
      <c r="D260" s="66" t="s">
        <v>427</v>
      </c>
      <c r="E260" s="66" t="s">
        <v>428</v>
      </c>
      <c r="F260" s="66" t="s">
        <v>16</v>
      </c>
      <c r="G260" s="66" t="s">
        <v>17</v>
      </c>
      <c r="H260" s="62">
        <v>3260246</v>
      </c>
      <c r="I260" s="61"/>
      <c r="J260" s="61" t="s">
        <v>219</v>
      </c>
    </row>
    <row r="261" spans="1:10" ht="28.8" x14ac:dyDescent="0.3">
      <c r="A261" s="66" t="s">
        <v>738</v>
      </c>
      <c r="B261" s="66" t="s">
        <v>96</v>
      </c>
      <c r="C261" s="66" t="s">
        <v>216</v>
      </c>
      <c r="D261" s="66" t="s">
        <v>429</v>
      </c>
      <c r="E261" s="66" t="s">
        <v>430</v>
      </c>
      <c r="F261" s="66" t="s">
        <v>16</v>
      </c>
      <c r="G261" s="66" t="s">
        <v>17</v>
      </c>
      <c r="H261" s="62">
        <v>259458</v>
      </c>
      <c r="I261" s="61"/>
      <c r="J261" s="61" t="s">
        <v>219</v>
      </c>
    </row>
    <row r="262" spans="1:10" ht="28.8" x14ac:dyDescent="0.3">
      <c r="A262" s="66" t="s">
        <v>738</v>
      </c>
      <c r="B262" s="66" t="s">
        <v>96</v>
      </c>
      <c r="C262" s="66" t="s">
        <v>216</v>
      </c>
      <c r="D262" s="66" t="s">
        <v>429</v>
      </c>
      <c r="E262" s="66" t="s">
        <v>430</v>
      </c>
      <c r="F262" s="66" t="s">
        <v>12</v>
      </c>
      <c r="G262" s="66" t="s">
        <v>13</v>
      </c>
      <c r="H262" s="62">
        <v>21000</v>
      </c>
      <c r="I262" s="61"/>
      <c r="J262" s="61" t="s">
        <v>219</v>
      </c>
    </row>
    <row r="263" spans="1:10" ht="28.8" x14ac:dyDescent="0.3">
      <c r="A263" s="66" t="s">
        <v>738</v>
      </c>
      <c r="B263" s="66" t="s">
        <v>96</v>
      </c>
      <c r="C263" s="66" t="s">
        <v>216</v>
      </c>
      <c r="D263" s="66" t="s">
        <v>431</v>
      </c>
      <c r="E263" s="66" t="s">
        <v>432</v>
      </c>
      <c r="F263" s="66" t="s">
        <v>12</v>
      </c>
      <c r="G263" s="66" t="s">
        <v>13</v>
      </c>
      <c r="H263" s="62">
        <v>559945</v>
      </c>
      <c r="I263" s="61"/>
      <c r="J263" s="61" t="s">
        <v>219</v>
      </c>
    </row>
    <row r="264" spans="1:10" ht="28.8" x14ac:dyDescent="0.3">
      <c r="A264" s="66" t="s">
        <v>738</v>
      </c>
      <c r="B264" s="66" t="s">
        <v>96</v>
      </c>
      <c r="C264" s="66" t="s">
        <v>216</v>
      </c>
      <c r="D264" s="66" t="s">
        <v>431</v>
      </c>
      <c r="E264" s="66" t="s">
        <v>432</v>
      </c>
      <c r="F264" s="66" t="s">
        <v>16</v>
      </c>
      <c r="G264" s="66" t="s">
        <v>17</v>
      </c>
      <c r="H264" s="62">
        <v>3242099</v>
      </c>
      <c r="I264" s="61"/>
      <c r="J264" s="61" t="s">
        <v>219</v>
      </c>
    </row>
    <row r="265" spans="1:10" ht="28.8" x14ac:dyDescent="0.3">
      <c r="A265" s="66" t="s">
        <v>738</v>
      </c>
      <c r="B265" s="66" t="s">
        <v>96</v>
      </c>
      <c r="C265" s="66" t="s">
        <v>216</v>
      </c>
      <c r="D265" s="66" t="s">
        <v>431</v>
      </c>
      <c r="E265" s="66" t="s">
        <v>432</v>
      </c>
      <c r="F265" s="66" t="s">
        <v>20</v>
      </c>
      <c r="G265" s="66" t="s">
        <v>21</v>
      </c>
      <c r="H265" s="62">
        <v>534862</v>
      </c>
      <c r="I265" s="61"/>
      <c r="J265" s="61" t="s">
        <v>219</v>
      </c>
    </row>
    <row r="266" spans="1:10" ht="28.8" x14ac:dyDescent="0.3">
      <c r="A266" s="66" t="s">
        <v>738</v>
      </c>
      <c r="B266" s="66" t="s">
        <v>98</v>
      </c>
      <c r="C266" s="66" t="s">
        <v>216</v>
      </c>
      <c r="D266" s="66" t="s">
        <v>245</v>
      </c>
      <c r="E266" s="66" t="s">
        <v>246</v>
      </c>
      <c r="F266" s="66" t="s">
        <v>16</v>
      </c>
      <c r="G266" s="66" t="s">
        <v>17</v>
      </c>
      <c r="H266" s="62">
        <v>271436</v>
      </c>
      <c r="I266" s="61">
        <v>38</v>
      </c>
      <c r="J266" s="61" t="s">
        <v>228</v>
      </c>
    </row>
    <row r="267" spans="1:10" ht="28.8" x14ac:dyDescent="0.3">
      <c r="A267" s="66" t="s">
        <v>738</v>
      </c>
      <c r="B267" s="66" t="s">
        <v>98</v>
      </c>
      <c r="C267" s="66" t="s">
        <v>216</v>
      </c>
      <c r="D267" s="66" t="s">
        <v>433</v>
      </c>
      <c r="E267" s="66" t="s">
        <v>434</v>
      </c>
      <c r="F267" s="66" t="s">
        <v>16</v>
      </c>
      <c r="G267" s="66" t="s">
        <v>17</v>
      </c>
      <c r="H267" s="62">
        <v>32813</v>
      </c>
      <c r="I267" s="61"/>
      <c r="J267" s="61" t="s">
        <v>219</v>
      </c>
    </row>
    <row r="268" spans="1:10" ht="28.8" x14ac:dyDescent="0.3">
      <c r="A268" s="66" t="s">
        <v>738</v>
      </c>
      <c r="B268" s="66" t="s">
        <v>98</v>
      </c>
      <c r="C268" s="66" t="s">
        <v>216</v>
      </c>
      <c r="D268" s="66" t="s">
        <v>435</v>
      </c>
      <c r="E268" s="66" t="s">
        <v>436</v>
      </c>
      <c r="F268" s="66" t="s">
        <v>16</v>
      </c>
      <c r="G268" s="66" t="s">
        <v>17</v>
      </c>
      <c r="H268" s="62">
        <v>1300000</v>
      </c>
      <c r="I268" s="61"/>
      <c r="J268" s="61" t="s">
        <v>219</v>
      </c>
    </row>
    <row r="269" spans="1:10" ht="28.8" x14ac:dyDescent="0.3">
      <c r="A269" s="66" t="s">
        <v>738</v>
      </c>
      <c r="B269" s="66" t="s">
        <v>98</v>
      </c>
      <c r="C269" s="66" t="s">
        <v>216</v>
      </c>
      <c r="D269" s="66" t="s">
        <v>435</v>
      </c>
      <c r="E269" s="66" t="s">
        <v>436</v>
      </c>
      <c r="F269" s="66" t="s">
        <v>12</v>
      </c>
      <c r="G269" s="66" t="s">
        <v>13</v>
      </c>
      <c r="H269" s="62">
        <v>20000</v>
      </c>
      <c r="I269" s="61"/>
      <c r="J269" s="61" t="s">
        <v>219</v>
      </c>
    </row>
    <row r="270" spans="1:10" ht="28.8" x14ac:dyDescent="0.3">
      <c r="A270" s="66" t="s">
        <v>738</v>
      </c>
      <c r="B270" s="66" t="s">
        <v>98</v>
      </c>
      <c r="C270" s="66" t="s">
        <v>216</v>
      </c>
      <c r="D270" s="66" t="s">
        <v>435</v>
      </c>
      <c r="E270" s="66" t="s">
        <v>436</v>
      </c>
      <c r="F270" s="66" t="s">
        <v>36</v>
      </c>
      <c r="G270" s="66" t="s">
        <v>37</v>
      </c>
      <c r="H270" s="62">
        <v>100000</v>
      </c>
      <c r="I270" s="61"/>
      <c r="J270" s="61" t="s">
        <v>219</v>
      </c>
    </row>
    <row r="271" spans="1:10" ht="43.2" x14ac:dyDescent="0.3">
      <c r="A271" s="66" t="s">
        <v>738</v>
      </c>
      <c r="B271" s="66" t="s">
        <v>100</v>
      </c>
      <c r="C271" s="66" t="s">
        <v>216</v>
      </c>
      <c r="D271" s="66" t="s">
        <v>437</v>
      </c>
      <c r="E271" s="66" t="s">
        <v>438</v>
      </c>
      <c r="F271" s="66" t="s">
        <v>16</v>
      </c>
      <c r="G271" s="66" t="s">
        <v>17</v>
      </c>
      <c r="H271" s="62">
        <v>2139679</v>
      </c>
      <c r="I271" s="61"/>
      <c r="J271" s="61" t="s">
        <v>219</v>
      </c>
    </row>
    <row r="272" spans="1:10" ht="43.2" x14ac:dyDescent="0.3">
      <c r="A272" s="66" t="s">
        <v>738</v>
      </c>
      <c r="B272" s="66" t="s">
        <v>102</v>
      </c>
      <c r="C272" s="66" t="s">
        <v>216</v>
      </c>
      <c r="D272" s="66" t="s">
        <v>439</v>
      </c>
      <c r="E272" s="66" t="s">
        <v>440</v>
      </c>
      <c r="F272" s="66" t="s">
        <v>16</v>
      </c>
      <c r="G272" s="66" t="s">
        <v>17</v>
      </c>
      <c r="H272" s="62">
        <v>1331332</v>
      </c>
      <c r="I272" s="61"/>
      <c r="J272" s="61" t="s">
        <v>219</v>
      </c>
    </row>
    <row r="273" spans="1:10" ht="57.6" x14ac:dyDescent="0.3">
      <c r="A273" s="66" t="s">
        <v>738</v>
      </c>
      <c r="B273" s="66" t="s">
        <v>104</v>
      </c>
      <c r="C273" s="66" t="s">
        <v>216</v>
      </c>
      <c r="D273" s="66" t="s">
        <v>226</v>
      </c>
      <c r="E273" s="66" t="s">
        <v>227</v>
      </c>
      <c r="F273" s="66" t="s">
        <v>16</v>
      </c>
      <c r="G273" s="66" t="s">
        <v>17</v>
      </c>
      <c r="H273" s="62">
        <v>309384</v>
      </c>
      <c r="I273" s="61">
        <v>41</v>
      </c>
      <c r="J273" s="61" t="s">
        <v>228</v>
      </c>
    </row>
    <row r="274" spans="1:10" ht="28.8" x14ac:dyDescent="0.3">
      <c r="A274" s="66" t="s">
        <v>738</v>
      </c>
      <c r="B274" s="66" t="s">
        <v>104</v>
      </c>
      <c r="C274" s="66" t="s">
        <v>216</v>
      </c>
      <c r="D274" s="66" t="s">
        <v>441</v>
      </c>
      <c r="E274" s="66" t="s">
        <v>442</v>
      </c>
      <c r="F274" s="66" t="s">
        <v>16</v>
      </c>
      <c r="G274" s="66" t="s">
        <v>17</v>
      </c>
      <c r="H274" s="62">
        <v>2874855</v>
      </c>
      <c r="I274" s="61"/>
      <c r="J274" s="61" t="s">
        <v>219</v>
      </c>
    </row>
    <row r="275" spans="1:10" ht="28.8" x14ac:dyDescent="0.3">
      <c r="A275" s="66" t="s">
        <v>738</v>
      </c>
      <c r="B275" s="66" t="s">
        <v>104</v>
      </c>
      <c r="C275" s="66" t="s">
        <v>216</v>
      </c>
      <c r="D275" s="66" t="s">
        <v>441</v>
      </c>
      <c r="E275" s="66" t="s">
        <v>442</v>
      </c>
      <c r="F275" s="66" t="s">
        <v>12</v>
      </c>
      <c r="G275" s="66" t="s">
        <v>13</v>
      </c>
      <c r="H275" s="62">
        <v>782273</v>
      </c>
      <c r="I275" s="61"/>
      <c r="J275" s="61" t="s">
        <v>219</v>
      </c>
    </row>
    <row r="276" spans="1:10" ht="28.8" x14ac:dyDescent="0.3">
      <c r="A276" s="66" t="s">
        <v>738</v>
      </c>
      <c r="B276" s="66" t="s">
        <v>104</v>
      </c>
      <c r="C276" s="66" t="s">
        <v>216</v>
      </c>
      <c r="D276" s="66" t="s">
        <v>441</v>
      </c>
      <c r="E276" s="66" t="s">
        <v>442</v>
      </c>
      <c r="F276" s="66" t="s">
        <v>28</v>
      </c>
      <c r="G276" s="66" t="s">
        <v>29</v>
      </c>
      <c r="H276" s="62">
        <v>606238</v>
      </c>
      <c r="I276" s="61"/>
      <c r="J276" s="61" t="s">
        <v>219</v>
      </c>
    </row>
    <row r="277" spans="1:10" ht="43.2" x14ac:dyDescent="0.3">
      <c r="A277" s="66" t="s">
        <v>738</v>
      </c>
      <c r="B277" s="66" t="s">
        <v>104</v>
      </c>
      <c r="C277" s="66" t="s">
        <v>216</v>
      </c>
      <c r="D277" s="66" t="s">
        <v>443</v>
      </c>
      <c r="E277" s="66" t="s">
        <v>444</v>
      </c>
      <c r="F277" s="66" t="s">
        <v>20</v>
      </c>
      <c r="G277" s="66" t="s">
        <v>21</v>
      </c>
      <c r="H277" s="62">
        <v>1336100</v>
      </c>
      <c r="I277" s="61"/>
      <c r="J277" s="61" t="s">
        <v>219</v>
      </c>
    </row>
    <row r="278" spans="1:10" ht="43.2" x14ac:dyDescent="0.3">
      <c r="A278" s="66" t="s">
        <v>738</v>
      </c>
      <c r="B278" s="66" t="s">
        <v>104</v>
      </c>
      <c r="C278" s="66" t="s">
        <v>216</v>
      </c>
      <c r="D278" s="66" t="s">
        <v>443</v>
      </c>
      <c r="E278" s="66" t="s">
        <v>444</v>
      </c>
      <c r="F278" s="66" t="s">
        <v>12</v>
      </c>
      <c r="G278" s="66" t="s">
        <v>13</v>
      </c>
      <c r="H278" s="62">
        <v>100000</v>
      </c>
      <c r="I278" s="61"/>
      <c r="J278" s="61" t="s">
        <v>219</v>
      </c>
    </row>
    <row r="279" spans="1:10" ht="43.2" x14ac:dyDescent="0.3">
      <c r="A279" s="66" t="s">
        <v>738</v>
      </c>
      <c r="B279" s="66" t="s">
        <v>104</v>
      </c>
      <c r="C279" s="66" t="s">
        <v>216</v>
      </c>
      <c r="D279" s="66" t="s">
        <v>443</v>
      </c>
      <c r="E279" s="66" t="s">
        <v>444</v>
      </c>
      <c r="F279" s="66" t="s">
        <v>16</v>
      </c>
      <c r="G279" s="66" t="s">
        <v>17</v>
      </c>
      <c r="H279" s="62">
        <v>9490613</v>
      </c>
      <c r="I279" s="61"/>
      <c r="J279" s="61" t="s">
        <v>219</v>
      </c>
    </row>
    <row r="280" spans="1:10" ht="28.8" x14ac:dyDescent="0.3">
      <c r="A280" s="66" t="s">
        <v>738</v>
      </c>
      <c r="B280" s="66" t="s">
        <v>106</v>
      </c>
      <c r="C280" s="66" t="s">
        <v>216</v>
      </c>
      <c r="D280" s="66" t="s">
        <v>445</v>
      </c>
      <c r="E280" s="66" t="s">
        <v>446</v>
      </c>
      <c r="F280" s="66" t="s">
        <v>16</v>
      </c>
      <c r="G280" s="66" t="s">
        <v>17</v>
      </c>
      <c r="H280" s="62">
        <v>249140</v>
      </c>
      <c r="I280" s="61"/>
      <c r="J280" s="61" t="s">
        <v>219</v>
      </c>
    </row>
    <row r="281" spans="1:10" ht="28.8" x14ac:dyDescent="0.3">
      <c r="A281" s="66" t="s">
        <v>738</v>
      </c>
      <c r="B281" s="66" t="s">
        <v>106</v>
      </c>
      <c r="C281" s="66" t="s">
        <v>216</v>
      </c>
      <c r="D281" s="66" t="s">
        <v>447</v>
      </c>
      <c r="E281" s="66" t="s">
        <v>448</v>
      </c>
      <c r="F281" s="66" t="s">
        <v>16</v>
      </c>
      <c r="G281" s="66" t="s">
        <v>17</v>
      </c>
      <c r="H281" s="62">
        <v>2101803</v>
      </c>
      <c r="I281" s="61"/>
      <c r="J281" s="61" t="s">
        <v>219</v>
      </c>
    </row>
    <row r="282" spans="1:10" ht="28.8" x14ac:dyDescent="0.3">
      <c r="A282" s="66" t="s">
        <v>738</v>
      </c>
      <c r="B282" s="66" t="s">
        <v>108</v>
      </c>
      <c r="C282" s="66" t="s">
        <v>216</v>
      </c>
      <c r="D282" s="66" t="s">
        <v>317</v>
      </c>
      <c r="E282" s="66" t="s">
        <v>318</v>
      </c>
      <c r="F282" s="66" t="s">
        <v>16</v>
      </c>
      <c r="G282" s="66" t="s">
        <v>17</v>
      </c>
      <c r="H282" s="62">
        <v>0</v>
      </c>
      <c r="I282" s="61">
        <v>20</v>
      </c>
      <c r="J282" s="61" t="s">
        <v>228</v>
      </c>
    </row>
    <row r="283" spans="1:10" ht="28.8" x14ac:dyDescent="0.3">
      <c r="A283" s="66" t="s">
        <v>738</v>
      </c>
      <c r="B283" s="66" t="s">
        <v>108</v>
      </c>
      <c r="C283" s="66" t="s">
        <v>216</v>
      </c>
      <c r="D283" s="66" t="s">
        <v>317</v>
      </c>
      <c r="E283" s="66" t="s">
        <v>318</v>
      </c>
      <c r="F283" s="66" t="s">
        <v>12</v>
      </c>
      <c r="G283" s="66" t="s">
        <v>13</v>
      </c>
      <c r="H283" s="62">
        <v>0</v>
      </c>
      <c r="I283" s="61">
        <v>20</v>
      </c>
      <c r="J283" s="61" t="s">
        <v>228</v>
      </c>
    </row>
    <row r="284" spans="1:10" ht="28.8" x14ac:dyDescent="0.3">
      <c r="A284" s="66" t="s">
        <v>738</v>
      </c>
      <c r="B284" s="66" t="s">
        <v>108</v>
      </c>
      <c r="C284" s="66" t="s">
        <v>216</v>
      </c>
      <c r="D284" s="66" t="s">
        <v>317</v>
      </c>
      <c r="E284" s="66" t="s">
        <v>318</v>
      </c>
      <c r="F284" s="66" t="s">
        <v>20</v>
      </c>
      <c r="G284" s="66" t="s">
        <v>21</v>
      </c>
      <c r="H284" s="62">
        <v>0</v>
      </c>
      <c r="I284" s="61">
        <v>20</v>
      </c>
      <c r="J284" s="61" t="s">
        <v>228</v>
      </c>
    </row>
    <row r="285" spans="1:10" ht="28.8" x14ac:dyDescent="0.3">
      <c r="A285" s="66" t="s">
        <v>738</v>
      </c>
      <c r="B285" s="66" t="s">
        <v>108</v>
      </c>
      <c r="C285" s="66" t="s">
        <v>216</v>
      </c>
      <c r="D285" s="66" t="s">
        <v>317</v>
      </c>
      <c r="E285" s="66" t="s">
        <v>318</v>
      </c>
      <c r="F285" s="66" t="s">
        <v>36</v>
      </c>
      <c r="G285" s="66" t="s">
        <v>37</v>
      </c>
      <c r="H285" s="62">
        <v>0</v>
      </c>
      <c r="I285" s="61">
        <v>20</v>
      </c>
      <c r="J285" s="61" t="s">
        <v>228</v>
      </c>
    </row>
    <row r="286" spans="1:10" ht="28.8" x14ac:dyDescent="0.3">
      <c r="A286" s="66" t="s">
        <v>738</v>
      </c>
      <c r="B286" s="66" t="s">
        <v>108</v>
      </c>
      <c r="C286" s="66" t="s">
        <v>216</v>
      </c>
      <c r="D286" s="66" t="s">
        <v>449</v>
      </c>
      <c r="E286" s="66" t="s">
        <v>450</v>
      </c>
      <c r="F286" s="66" t="s">
        <v>36</v>
      </c>
      <c r="G286" s="66" t="s">
        <v>37</v>
      </c>
      <c r="H286" s="62">
        <v>10000</v>
      </c>
      <c r="I286" s="61"/>
      <c r="J286" s="61" t="s">
        <v>219</v>
      </c>
    </row>
    <row r="287" spans="1:10" ht="28.8" x14ac:dyDescent="0.3">
      <c r="A287" s="66" t="s">
        <v>738</v>
      </c>
      <c r="B287" s="66" t="s">
        <v>108</v>
      </c>
      <c r="C287" s="66" t="s">
        <v>216</v>
      </c>
      <c r="D287" s="66" t="s">
        <v>449</v>
      </c>
      <c r="E287" s="66" t="s">
        <v>450</v>
      </c>
      <c r="F287" s="66" t="s">
        <v>12</v>
      </c>
      <c r="G287" s="66" t="s">
        <v>13</v>
      </c>
      <c r="H287" s="62">
        <v>10000</v>
      </c>
      <c r="I287" s="61"/>
      <c r="J287" s="61" t="s">
        <v>219</v>
      </c>
    </row>
    <row r="288" spans="1:10" ht="28.8" x14ac:dyDescent="0.3">
      <c r="A288" s="66" t="s">
        <v>738</v>
      </c>
      <c r="B288" s="66" t="s">
        <v>108</v>
      </c>
      <c r="C288" s="66" t="s">
        <v>216</v>
      </c>
      <c r="D288" s="66" t="s">
        <v>449</v>
      </c>
      <c r="E288" s="66" t="s">
        <v>450</v>
      </c>
      <c r="F288" s="66" t="s">
        <v>16</v>
      </c>
      <c r="G288" s="66" t="s">
        <v>17</v>
      </c>
      <c r="H288" s="62">
        <v>387389</v>
      </c>
      <c r="I288" s="61"/>
      <c r="J288" s="61" t="s">
        <v>219</v>
      </c>
    </row>
    <row r="289" spans="1:10" ht="28.8" x14ac:dyDescent="0.3">
      <c r="A289" s="66" t="s">
        <v>738</v>
      </c>
      <c r="B289" s="66" t="s">
        <v>108</v>
      </c>
      <c r="C289" s="66" t="s">
        <v>216</v>
      </c>
      <c r="D289" s="66" t="s">
        <v>451</v>
      </c>
      <c r="E289" s="66" t="s">
        <v>452</v>
      </c>
      <c r="F289" s="66" t="s">
        <v>16</v>
      </c>
      <c r="G289" s="66" t="s">
        <v>17</v>
      </c>
      <c r="H289" s="62">
        <v>151418</v>
      </c>
      <c r="I289" s="61"/>
      <c r="J289" s="61" t="s">
        <v>219</v>
      </c>
    </row>
    <row r="290" spans="1:10" ht="28.8" x14ac:dyDescent="0.3">
      <c r="A290" s="66" t="s">
        <v>738</v>
      </c>
      <c r="B290" s="66" t="s">
        <v>108</v>
      </c>
      <c r="C290" s="66" t="s">
        <v>216</v>
      </c>
      <c r="D290" s="66" t="s">
        <v>451</v>
      </c>
      <c r="E290" s="66" t="s">
        <v>452</v>
      </c>
      <c r="F290" s="66" t="s">
        <v>36</v>
      </c>
      <c r="G290" s="66" t="s">
        <v>37</v>
      </c>
      <c r="H290" s="62">
        <v>20000</v>
      </c>
      <c r="I290" s="61"/>
      <c r="J290" s="61" t="s">
        <v>219</v>
      </c>
    </row>
    <row r="291" spans="1:10" ht="28.8" x14ac:dyDescent="0.3">
      <c r="A291" s="66" t="s">
        <v>738</v>
      </c>
      <c r="B291" s="66" t="s">
        <v>108</v>
      </c>
      <c r="C291" s="66" t="s">
        <v>216</v>
      </c>
      <c r="D291" s="66" t="s">
        <v>453</v>
      </c>
      <c r="E291" s="66" t="s">
        <v>454</v>
      </c>
      <c r="F291" s="66" t="s">
        <v>16</v>
      </c>
      <c r="G291" s="66" t="s">
        <v>17</v>
      </c>
      <c r="H291" s="62">
        <v>912031</v>
      </c>
      <c r="I291" s="61"/>
      <c r="J291" s="61" t="s">
        <v>219</v>
      </c>
    </row>
    <row r="292" spans="1:10" ht="28.8" x14ac:dyDescent="0.3">
      <c r="A292" s="66" t="s">
        <v>738</v>
      </c>
      <c r="B292" s="66" t="s">
        <v>108</v>
      </c>
      <c r="C292" s="66" t="s">
        <v>216</v>
      </c>
      <c r="D292" s="66" t="s">
        <v>453</v>
      </c>
      <c r="E292" s="66" t="s">
        <v>454</v>
      </c>
      <c r="F292" s="66" t="s">
        <v>12</v>
      </c>
      <c r="G292" s="66" t="s">
        <v>13</v>
      </c>
      <c r="H292" s="62">
        <v>38073</v>
      </c>
      <c r="I292" s="61"/>
      <c r="J292" s="61" t="s">
        <v>219</v>
      </c>
    </row>
    <row r="293" spans="1:10" ht="43.2" x14ac:dyDescent="0.3">
      <c r="A293" s="66" t="s">
        <v>738</v>
      </c>
      <c r="B293" s="66" t="s">
        <v>108</v>
      </c>
      <c r="C293" s="66" t="s">
        <v>216</v>
      </c>
      <c r="D293" s="66" t="s">
        <v>455</v>
      </c>
      <c r="E293" s="66" t="s">
        <v>456</v>
      </c>
      <c r="F293" s="66" t="s">
        <v>12</v>
      </c>
      <c r="G293" s="66" t="s">
        <v>13</v>
      </c>
      <c r="H293" s="62">
        <v>100000</v>
      </c>
      <c r="I293" s="61"/>
      <c r="J293" s="61" t="s">
        <v>219</v>
      </c>
    </row>
    <row r="294" spans="1:10" ht="43.2" x14ac:dyDescent="0.3">
      <c r="A294" s="66" t="s">
        <v>738</v>
      </c>
      <c r="B294" s="66" t="s">
        <v>108</v>
      </c>
      <c r="C294" s="66" t="s">
        <v>216</v>
      </c>
      <c r="D294" s="66" t="s">
        <v>455</v>
      </c>
      <c r="E294" s="66" t="s">
        <v>456</v>
      </c>
      <c r="F294" s="66" t="s">
        <v>16</v>
      </c>
      <c r="G294" s="66" t="s">
        <v>17</v>
      </c>
      <c r="H294" s="62">
        <v>4468610</v>
      </c>
      <c r="I294" s="61"/>
      <c r="J294" s="61" t="s">
        <v>219</v>
      </c>
    </row>
    <row r="295" spans="1:10" ht="28.8" x14ac:dyDescent="0.3">
      <c r="A295" s="66" t="s">
        <v>738</v>
      </c>
      <c r="B295" s="66" t="s">
        <v>108</v>
      </c>
      <c r="C295" s="66" t="s">
        <v>216</v>
      </c>
      <c r="D295" s="66" t="s">
        <v>457</v>
      </c>
      <c r="E295" s="66" t="s">
        <v>458</v>
      </c>
      <c r="F295" s="66" t="s">
        <v>16</v>
      </c>
      <c r="G295" s="66" t="s">
        <v>17</v>
      </c>
      <c r="H295" s="62">
        <v>597181</v>
      </c>
      <c r="I295" s="61"/>
      <c r="J295" s="61" t="s">
        <v>219</v>
      </c>
    </row>
    <row r="296" spans="1:10" ht="28.8" x14ac:dyDescent="0.3">
      <c r="A296" s="66" t="s">
        <v>738</v>
      </c>
      <c r="B296" s="66" t="s">
        <v>108</v>
      </c>
      <c r="C296" s="66" t="s">
        <v>216</v>
      </c>
      <c r="D296" s="66" t="s">
        <v>457</v>
      </c>
      <c r="E296" s="66" t="s">
        <v>458</v>
      </c>
      <c r="F296" s="66" t="s">
        <v>20</v>
      </c>
      <c r="G296" s="66" t="s">
        <v>21</v>
      </c>
      <c r="H296" s="62">
        <v>41625</v>
      </c>
      <c r="I296" s="61"/>
      <c r="J296" s="61" t="s">
        <v>219</v>
      </c>
    </row>
    <row r="297" spans="1:10" ht="43.2" x14ac:dyDescent="0.3">
      <c r="A297" s="66" t="s">
        <v>738</v>
      </c>
      <c r="B297" s="66" t="s">
        <v>108</v>
      </c>
      <c r="C297" s="66" t="s">
        <v>216</v>
      </c>
      <c r="D297" s="66" t="s">
        <v>459</v>
      </c>
      <c r="E297" s="66" t="s">
        <v>460</v>
      </c>
      <c r="F297" s="66" t="s">
        <v>20</v>
      </c>
      <c r="G297" s="66" t="s">
        <v>21</v>
      </c>
      <c r="H297" s="62">
        <v>302919</v>
      </c>
      <c r="I297" s="61"/>
      <c r="J297" s="61" t="s">
        <v>219</v>
      </c>
    </row>
    <row r="298" spans="1:10" ht="43.2" x14ac:dyDescent="0.3">
      <c r="A298" s="66" t="s">
        <v>738</v>
      </c>
      <c r="B298" s="66" t="s">
        <v>108</v>
      </c>
      <c r="C298" s="66" t="s">
        <v>216</v>
      </c>
      <c r="D298" s="66" t="s">
        <v>459</v>
      </c>
      <c r="E298" s="66" t="s">
        <v>460</v>
      </c>
      <c r="F298" s="66" t="s">
        <v>16</v>
      </c>
      <c r="G298" s="66" t="s">
        <v>17</v>
      </c>
      <c r="H298" s="62">
        <v>969349</v>
      </c>
      <c r="I298" s="61"/>
      <c r="J298" s="61" t="s">
        <v>219</v>
      </c>
    </row>
    <row r="299" spans="1:10" ht="43.2" x14ac:dyDescent="0.3">
      <c r="A299" s="66" t="s">
        <v>738</v>
      </c>
      <c r="B299" s="66" t="s">
        <v>108</v>
      </c>
      <c r="C299" s="66" t="s">
        <v>216</v>
      </c>
      <c r="D299" s="66" t="s">
        <v>459</v>
      </c>
      <c r="E299" s="66" t="s">
        <v>460</v>
      </c>
      <c r="F299" s="66" t="s">
        <v>12</v>
      </c>
      <c r="G299" s="66" t="s">
        <v>13</v>
      </c>
      <c r="H299" s="62">
        <v>145548</v>
      </c>
      <c r="I299" s="61"/>
      <c r="J299" s="61" t="s">
        <v>219</v>
      </c>
    </row>
    <row r="300" spans="1:10" ht="43.2" x14ac:dyDescent="0.3">
      <c r="A300" s="66" t="s">
        <v>738</v>
      </c>
      <c r="B300" s="66" t="s">
        <v>110</v>
      </c>
      <c r="C300" s="66" t="s">
        <v>216</v>
      </c>
      <c r="D300" s="66" t="s">
        <v>461</v>
      </c>
      <c r="E300" s="66" t="s">
        <v>462</v>
      </c>
      <c r="F300" s="66" t="s">
        <v>12</v>
      </c>
      <c r="G300" s="66" t="s">
        <v>13</v>
      </c>
      <c r="H300" s="62">
        <v>182776</v>
      </c>
      <c r="I300" s="61"/>
      <c r="J300" s="61" t="s">
        <v>219</v>
      </c>
    </row>
    <row r="301" spans="1:10" ht="43.2" x14ac:dyDescent="0.3">
      <c r="A301" s="66" t="s">
        <v>738</v>
      </c>
      <c r="B301" s="66" t="s">
        <v>110</v>
      </c>
      <c r="C301" s="66" t="s">
        <v>216</v>
      </c>
      <c r="D301" s="66" t="s">
        <v>461</v>
      </c>
      <c r="E301" s="66" t="s">
        <v>462</v>
      </c>
      <c r="F301" s="66" t="s">
        <v>16</v>
      </c>
      <c r="G301" s="66" t="s">
        <v>17</v>
      </c>
      <c r="H301" s="62">
        <v>1635000</v>
      </c>
      <c r="I301" s="61"/>
      <c r="J301" s="61" t="s">
        <v>219</v>
      </c>
    </row>
    <row r="302" spans="1:10" ht="43.2" x14ac:dyDescent="0.3">
      <c r="A302" s="66" t="s">
        <v>738</v>
      </c>
      <c r="B302" s="66" t="s">
        <v>110</v>
      </c>
      <c r="C302" s="66" t="s">
        <v>216</v>
      </c>
      <c r="D302" s="66" t="s">
        <v>461</v>
      </c>
      <c r="E302" s="66" t="s">
        <v>462</v>
      </c>
      <c r="F302" s="66" t="s">
        <v>20</v>
      </c>
      <c r="G302" s="66" t="s">
        <v>21</v>
      </c>
      <c r="H302" s="62">
        <v>570613</v>
      </c>
      <c r="I302" s="61"/>
      <c r="J302" s="61" t="s">
        <v>219</v>
      </c>
    </row>
    <row r="303" spans="1:10" ht="28.8" x14ac:dyDescent="0.3">
      <c r="A303" s="66" t="s">
        <v>738</v>
      </c>
      <c r="B303" s="66" t="s">
        <v>112</v>
      </c>
      <c r="C303" s="66" t="s">
        <v>216</v>
      </c>
      <c r="D303" s="66" t="s">
        <v>463</v>
      </c>
      <c r="E303" s="66" t="s">
        <v>464</v>
      </c>
      <c r="F303" s="66" t="s">
        <v>16</v>
      </c>
      <c r="G303" s="66" t="s">
        <v>17</v>
      </c>
      <c r="H303" s="62">
        <v>7415187</v>
      </c>
      <c r="I303" s="61"/>
      <c r="J303" s="61" t="s">
        <v>219</v>
      </c>
    </row>
    <row r="304" spans="1:10" ht="28.8" x14ac:dyDescent="0.3">
      <c r="A304" s="66" t="s">
        <v>738</v>
      </c>
      <c r="B304" s="66" t="s">
        <v>112</v>
      </c>
      <c r="C304" s="66" t="s">
        <v>216</v>
      </c>
      <c r="D304" s="66" t="s">
        <v>465</v>
      </c>
      <c r="E304" s="66" t="s">
        <v>466</v>
      </c>
      <c r="F304" s="66" t="s">
        <v>16</v>
      </c>
      <c r="G304" s="66" t="s">
        <v>17</v>
      </c>
      <c r="H304" s="62">
        <v>4857803</v>
      </c>
      <c r="I304" s="61"/>
      <c r="J304" s="61" t="s">
        <v>219</v>
      </c>
    </row>
    <row r="305" spans="1:10" ht="28.8" x14ac:dyDescent="0.3">
      <c r="A305" s="66" t="s">
        <v>738</v>
      </c>
      <c r="B305" s="66" t="s">
        <v>112</v>
      </c>
      <c r="C305" s="66" t="s">
        <v>216</v>
      </c>
      <c r="D305" s="66" t="s">
        <v>467</v>
      </c>
      <c r="E305" s="66" t="s">
        <v>468</v>
      </c>
      <c r="F305" s="66" t="s">
        <v>16</v>
      </c>
      <c r="G305" s="66" t="s">
        <v>17</v>
      </c>
      <c r="H305" s="62">
        <v>5099394</v>
      </c>
      <c r="I305" s="61"/>
      <c r="J305" s="61" t="s">
        <v>219</v>
      </c>
    </row>
    <row r="306" spans="1:10" ht="28.8" x14ac:dyDescent="0.3">
      <c r="A306" s="66" t="s">
        <v>738</v>
      </c>
      <c r="B306" s="66" t="s">
        <v>112</v>
      </c>
      <c r="C306" s="66" t="s">
        <v>216</v>
      </c>
      <c r="D306" s="66" t="s">
        <v>467</v>
      </c>
      <c r="E306" s="66" t="s">
        <v>468</v>
      </c>
      <c r="F306" s="66" t="s">
        <v>12</v>
      </c>
      <c r="G306" s="66" t="s">
        <v>13</v>
      </c>
      <c r="H306" s="62">
        <v>100000</v>
      </c>
      <c r="I306" s="61"/>
      <c r="J306" s="61" t="s">
        <v>219</v>
      </c>
    </row>
    <row r="307" spans="1:10" ht="28.8" x14ac:dyDescent="0.3">
      <c r="A307" s="66" t="s">
        <v>738</v>
      </c>
      <c r="B307" s="66" t="s">
        <v>112</v>
      </c>
      <c r="C307" s="66" t="s">
        <v>216</v>
      </c>
      <c r="D307" s="66" t="s">
        <v>469</v>
      </c>
      <c r="E307" s="66" t="s">
        <v>470</v>
      </c>
      <c r="F307" s="66" t="s">
        <v>12</v>
      </c>
      <c r="G307" s="66" t="s">
        <v>13</v>
      </c>
      <c r="H307" s="62">
        <v>83000</v>
      </c>
      <c r="I307" s="61"/>
      <c r="J307" s="61" t="s">
        <v>219</v>
      </c>
    </row>
    <row r="308" spans="1:10" ht="28.8" x14ac:dyDescent="0.3">
      <c r="A308" s="66" t="s">
        <v>738</v>
      </c>
      <c r="B308" s="66" t="s">
        <v>112</v>
      </c>
      <c r="C308" s="66" t="s">
        <v>216</v>
      </c>
      <c r="D308" s="66" t="s">
        <v>469</v>
      </c>
      <c r="E308" s="66" t="s">
        <v>470</v>
      </c>
      <c r="F308" s="66" t="s">
        <v>16</v>
      </c>
      <c r="G308" s="66" t="s">
        <v>17</v>
      </c>
      <c r="H308" s="62">
        <v>1350350</v>
      </c>
      <c r="I308" s="61"/>
      <c r="J308" s="61" t="s">
        <v>219</v>
      </c>
    </row>
    <row r="309" spans="1:10" ht="28.8" x14ac:dyDescent="0.3">
      <c r="A309" s="66" t="s">
        <v>738</v>
      </c>
      <c r="B309" s="66" t="s">
        <v>112</v>
      </c>
      <c r="C309" s="66" t="s">
        <v>216</v>
      </c>
      <c r="D309" s="66" t="s">
        <v>471</v>
      </c>
      <c r="E309" s="66" t="s">
        <v>472</v>
      </c>
      <c r="F309" s="66" t="s">
        <v>16</v>
      </c>
      <c r="G309" s="66" t="s">
        <v>17</v>
      </c>
      <c r="H309" s="62">
        <v>1565435</v>
      </c>
      <c r="I309" s="61"/>
      <c r="J309" s="61" t="s">
        <v>219</v>
      </c>
    </row>
    <row r="310" spans="1:10" ht="28.8" x14ac:dyDescent="0.3">
      <c r="A310" s="66" t="s">
        <v>738</v>
      </c>
      <c r="B310" s="66" t="s">
        <v>112</v>
      </c>
      <c r="C310" s="66" t="s">
        <v>216</v>
      </c>
      <c r="D310" s="66" t="s">
        <v>471</v>
      </c>
      <c r="E310" s="66" t="s">
        <v>472</v>
      </c>
      <c r="F310" s="66" t="s">
        <v>36</v>
      </c>
      <c r="G310" s="66" t="s">
        <v>37</v>
      </c>
      <c r="H310" s="62">
        <v>13000</v>
      </c>
      <c r="I310" s="61"/>
      <c r="J310" s="61" t="s">
        <v>219</v>
      </c>
    </row>
    <row r="311" spans="1:10" ht="28.8" x14ac:dyDescent="0.3">
      <c r="A311" s="66" t="s">
        <v>738</v>
      </c>
      <c r="B311" s="66" t="s">
        <v>112</v>
      </c>
      <c r="C311" s="66" t="s">
        <v>216</v>
      </c>
      <c r="D311" s="66" t="s">
        <v>473</v>
      </c>
      <c r="E311" s="66" t="s">
        <v>474</v>
      </c>
      <c r="F311" s="66" t="s">
        <v>36</v>
      </c>
      <c r="G311" s="66" t="s">
        <v>37</v>
      </c>
      <c r="H311" s="62">
        <v>1050000</v>
      </c>
      <c r="I311" s="61"/>
      <c r="J311" s="61" t="s">
        <v>219</v>
      </c>
    </row>
    <row r="312" spans="1:10" ht="28.8" x14ac:dyDescent="0.3">
      <c r="A312" s="66" t="s">
        <v>738</v>
      </c>
      <c r="B312" s="66" t="s">
        <v>112</v>
      </c>
      <c r="C312" s="66" t="s">
        <v>216</v>
      </c>
      <c r="D312" s="66" t="s">
        <v>473</v>
      </c>
      <c r="E312" s="66" t="s">
        <v>474</v>
      </c>
      <c r="F312" s="66" t="s">
        <v>16</v>
      </c>
      <c r="G312" s="66" t="s">
        <v>17</v>
      </c>
      <c r="H312" s="62">
        <v>20105598</v>
      </c>
      <c r="I312" s="61"/>
      <c r="J312" s="61" t="s">
        <v>219</v>
      </c>
    </row>
    <row r="313" spans="1:10" ht="28.8" x14ac:dyDescent="0.3">
      <c r="A313" s="66" t="s">
        <v>738</v>
      </c>
      <c r="B313" s="66" t="s">
        <v>112</v>
      </c>
      <c r="C313" s="66" t="s">
        <v>216</v>
      </c>
      <c r="D313" s="66" t="s">
        <v>473</v>
      </c>
      <c r="E313" s="66" t="s">
        <v>474</v>
      </c>
      <c r="F313" s="66" t="s">
        <v>12</v>
      </c>
      <c r="G313" s="66" t="s">
        <v>13</v>
      </c>
      <c r="H313" s="62">
        <v>1050000</v>
      </c>
      <c r="I313" s="61"/>
      <c r="J313" s="61" t="s">
        <v>219</v>
      </c>
    </row>
    <row r="314" spans="1:10" ht="43.2" x14ac:dyDescent="0.3">
      <c r="A314" s="66" t="s">
        <v>738</v>
      </c>
      <c r="B314" s="66" t="s">
        <v>112</v>
      </c>
      <c r="C314" s="66" t="s">
        <v>216</v>
      </c>
      <c r="D314" s="66" t="s">
        <v>475</v>
      </c>
      <c r="E314" s="66" t="s">
        <v>476</v>
      </c>
      <c r="F314" s="66" t="s">
        <v>16</v>
      </c>
      <c r="G314" s="66" t="s">
        <v>17</v>
      </c>
      <c r="H314" s="62">
        <v>2858730</v>
      </c>
      <c r="I314" s="61"/>
      <c r="J314" s="61" t="s">
        <v>219</v>
      </c>
    </row>
    <row r="315" spans="1:10" ht="43.2" x14ac:dyDescent="0.3">
      <c r="A315" s="66" t="s">
        <v>738</v>
      </c>
      <c r="B315" s="66" t="s">
        <v>112</v>
      </c>
      <c r="C315" s="66" t="s">
        <v>216</v>
      </c>
      <c r="D315" s="66" t="s">
        <v>475</v>
      </c>
      <c r="E315" s="66" t="s">
        <v>476</v>
      </c>
      <c r="F315" s="66" t="s">
        <v>36</v>
      </c>
      <c r="G315" s="66" t="s">
        <v>37</v>
      </c>
      <c r="H315" s="62">
        <v>30000</v>
      </c>
      <c r="I315" s="61"/>
      <c r="J315" s="61" t="s">
        <v>219</v>
      </c>
    </row>
    <row r="316" spans="1:10" ht="43.2" x14ac:dyDescent="0.3">
      <c r="A316" s="66" t="s">
        <v>738</v>
      </c>
      <c r="B316" s="66" t="s">
        <v>112</v>
      </c>
      <c r="C316" s="66" t="s">
        <v>216</v>
      </c>
      <c r="D316" s="66" t="s">
        <v>475</v>
      </c>
      <c r="E316" s="66" t="s">
        <v>476</v>
      </c>
      <c r="F316" s="66" t="s">
        <v>20</v>
      </c>
      <c r="G316" s="66" t="s">
        <v>21</v>
      </c>
      <c r="H316" s="62">
        <v>876150</v>
      </c>
      <c r="I316" s="61"/>
      <c r="J316" s="61" t="s">
        <v>219</v>
      </c>
    </row>
    <row r="317" spans="1:10" ht="28.8" x14ac:dyDescent="0.3">
      <c r="A317" s="66" t="s">
        <v>738</v>
      </c>
      <c r="B317" s="66" t="s">
        <v>114</v>
      </c>
      <c r="C317" s="66" t="s">
        <v>216</v>
      </c>
      <c r="D317" s="66" t="s">
        <v>477</v>
      </c>
      <c r="E317" s="66" t="s">
        <v>478</v>
      </c>
      <c r="F317" s="66" t="s">
        <v>36</v>
      </c>
      <c r="G317" s="66" t="s">
        <v>37</v>
      </c>
      <c r="H317" s="62">
        <v>600000</v>
      </c>
      <c r="I317" s="61"/>
      <c r="J317" s="61" t="s">
        <v>219</v>
      </c>
    </row>
    <row r="318" spans="1:10" ht="28.8" x14ac:dyDescent="0.3">
      <c r="A318" s="66" t="s">
        <v>738</v>
      </c>
      <c r="B318" s="66" t="s">
        <v>114</v>
      </c>
      <c r="C318" s="66" t="s">
        <v>216</v>
      </c>
      <c r="D318" s="66" t="s">
        <v>477</v>
      </c>
      <c r="E318" s="66" t="s">
        <v>478</v>
      </c>
      <c r="F318" s="66" t="s">
        <v>16</v>
      </c>
      <c r="G318" s="66" t="s">
        <v>17</v>
      </c>
      <c r="H318" s="62">
        <v>4854730</v>
      </c>
      <c r="I318" s="61"/>
      <c r="J318" s="61" t="s">
        <v>219</v>
      </c>
    </row>
    <row r="319" spans="1:10" ht="28.8" x14ac:dyDescent="0.3">
      <c r="A319" s="66" t="s">
        <v>738</v>
      </c>
      <c r="B319" s="66" t="s">
        <v>114</v>
      </c>
      <c r="C319" s="66" t="s">
        <v>216</v>
      </c>
      <c r="D319" s="66" t="s">
        <v>477</v>
      </c>
      <c r="E319" s="66" t="s">
        <v>478</v>
      </c>
      <c r="F319" s="66" t="s">
        <v>12</v>
      </c>
      <c r="G319" s="66" t="s">
        <v>13</v>
      </c>
      <c r="H319" s="62">
        <v>1000000</v>
      </c>
      <c r="I319" s="61"/>
      <c r="J319" s="61" t="s">
        <v>219</v>
      </c>
    </row>
    <row r="320" spans="1:10" ht="28.8" x14ac:dyDescent="0.3">
      <c r="A320" s="66" t="s">
        <v>738</v>
      </c>
      <c r="B320" s="66" t="s">
        <v>114</v>
      </c>
      <c r="C320" s="66" t="s">
        <v>216</v>
      </c>
      <c r="D320" s="66" t="s">
        <v>479</v>
      </c>
      <c r="E320" s="66" t="s">
        <v>480</v>
      </c>
      <c r="F320" s="66" t="s">
        <v>16</v>
      </c>
      <c r="G320" s="66" t="s">
        <v>17</v>
      </c>
      <c r="H320" s="62">
        <v>92150</v>
      </c>
      <c r="I320" s="61"/>
      <c r="J320" s="61" t="s">
        <v>219</v>
      </c>
    </row>
    <row r="321" spans="1:10" ht="28.8" x14ac:dyDescent="0.3">
      <c r="A321" s="66" t="s">
        <v>738</v>
      </c>
      <c r="B321" s="66" t="s">
        <v>114</v>
      </c>
      <c r="C321" s="66" t="s">
        <v>216</v>
      </c>
      <c r="D321" s="66" t="s">
        <v>481</v>
      </c>
      <c r="E321" s="66" t="s">
        <v>482</v>
      </c>
      <c r="F321" s="66" t="s">
        <v>16</v>
      </c>
      <c r="G321" s="66" t="s">
        <v>17</v>
      </c>
      <c r="H321" s="62">
        <v>172554</v>
      </c>
      <c r="I321" s="61"/>
      <c r="J321" s="61" t="s">
        <v>219</v>
      </c>
    </row>
    <row r="322" spans="1:10" ht="28.8" x14ac:dyDescent="0.3">
      <c r="A322" s="66" t="s">
        <v>738</v>
      </c>
      <c r="B322" s="66" t="s">
        <v>114</v>
      </c>
      <c r="C322" s="66" t="s">
        <v>216</v>
      </c>
      <c r="D322" s="66" t="s">
        <v>481</v>
      </c>
      <c r="E322" s="66" t="s">
        <v>482</v>
      </c>
      <c r="F322" s="66" t="s">
        <v>36</v>
      </c>
      <c r="G322" s="66" t="s">
        <v>37</v>
      </c>
      <c r="H322" s="62">
        <v>20834</v>
      </c>
      <c r="I322" s="61"/>
      <c r="J322" s="61" t="s">
        <v>219</v>
      </c>
    </row>
    <row r="323" spans="1:10" ht="43.2" x14ac:dyDescent="0.3">
      <c r="A323" s="66" t="s">
        <v>738</v>
      </c>
      <c r="B323" s="66" t="s">
        <v>114</v>
      </c>
      <c r="C323" s="66" t="s">
        <v>216</v>
      </c>
      <c r="D323" s="66" t="s">
        <v>483</v>
      </c>
      <c r="E323" s="66" t="s">
        <v>484</v>
      </c>
      <c r="F323" s="66" t="s">
        <v>36</v>
      </c>
      <c r="G323" s="66" t="s">
        <v>37</v>
      </c>
      <c r="H323" s="62">
        <v>150000</v>
      </c>
      <c r="I323" s="61"/>
      <c r="J323" s="61" t="s">
        <v>219</v>
      </c>
    </row>
    <row r="324" spans="1:10" ht="43.2" x14ac:dyDescent="0.3">
      <c r="A324" s="66" t="s">
        <v>738</v>
      </c>
      <c r="B324" s="66" t="s">
        <v>114</v>
      </c>
      <c r="C324" s="66" t="s">
        <v>216</v>
      </c>
      <c r="D324" s="66" t="s">
        <v>483</v>
      </c>
      <c r="E324" s="66" t="s">
        <v>484</v>
      </c>
      <c r="F324" s="66" t="s">
        <v>20</v>
      </c>
      <c r="G324" s="66" t="s">
        <v>21</v>
      </c>
      <c r="H324" s="62">
        <v>825595</v>
      </c>
      <c r="I324" s="61"/>
      <c r="J324" s="61" t="s">
        <v>219</v>
      </c>
    </row>
    <row r="325" spans="1:10" ht="43.2" x14ac:dyDescent="0.3">
      <c r="A325" s="66" t="s">
        <v>738</v>
      </c>
      <c r="B325" s="66" t="s">
        <v>114</v>
      </c>
      <c r="C325" s="66" t="s">
        <v>216</v>
      </c>
      <c r="D325" s="66" t="s">
        <v>483</v>
      </c>
      <c r="E325" s="66" t="s">
        <v>484</v>
      </c>
      <c r="F325" s="66" t="s">
        <v>16</v>
      </c>
      <c r="G325" s="66" t="s">
        <v>17</v>
      </c>
      <c r="H325" s="62">
        <v>7897800</v>
      </c>
      <c r="I325" s="61"/>
      <c r="J325" s="61" t="s">
        <v>219</v>
      </c>
    </row>
    <row r="326" spans="1:10" ht="43.2" x14ac:dyDescent="0.3">
      <c r="A326" s="66" t="s">
        <v>738</v>
      </c>
      <c r="B326" s="66" t="s">
        <v>114</v>
      </c>
      <c r="C326" s="66" t="s">
        <v>216</v>
      </c>
      <c r="D326" s="66" t="s">
        <v>483</v>
      </c>
      <c r="E326" s="66" t="s">
        <v>484</v>
      </c>
      <c r="F326" s="66" t="s">
        <v>12</v>
      </c>
      <c r="G326" s="66" t="s">
        <v>13</v>
      </c>
      <c r="H326" s="62">
        <v>545000</v>
      </c>
      <c r="I326" s="61"/>
      <c r="J326" s="61" t="s">
        <v>219</v>
      </c>
    </row>
    <row r="327" spans="1:10" ht="28.8" x14ac:dyDescent="0.3">
      <c r="A327" s="66" t="s">
        <v>738</v>
      </c>
      <c r="B327" s="66" t="s">
        <v>114</v>
      </c>
      <c r="C327" s="66" t="s">
        <v>216</v>
      </c>
      <c r="D327" s="66" t="s">
        <v>485</v>
      </c>
      <c r="E327" s="66" t="s">
        <v>486</v>
      </c>
      <c r="F327" s="66" t="s">
        <v>12</v>
      </c>
      <c r="G327" s="66" t="s">
        <v>13</v>
      </c>
      <c r="H327" s="62">
        <v>0</v>
      </c>
      <c r="I327" s="61"/>
      <c r="J327" s="61" t="s">
        <v>219</v>
      </c>
    </row>
    <row r="328" spans="1:10" ht="28.8" x14ac:dyDescent="0.3">
      <c r="A328" s="66" t="s">
        <v>738</v>
      </c>
      <c r="B328" s="66" t="s">
        <v>114</v>
      </c>
      <c r="C328" s="66" t="s">
        <v>216</v>
      </c>
      <c r="D328" s="66" t="s">
        <v>485</v>
      </c>
      <c r="E328" s="66" t="s">
        <v>486</v>
      </c>
      <c r="F328" s="66" t="s">
        <v>16</v>
      </c>
      <c r="G328" s="66" t="s">
        <v>17</v>
      </c>
      <c r="H328" s="62">
        <v>155350</v>
      </c>
      <c r="I328" s="61"/>
      <c r="J328" s="61" t="s">
        <v>219</v>
      </c>
    </row>
    <row r="329" spans="1:10" ht="28.8" x14ac:dyDescent="0.3">
      <c r="A329" s="66" t="s">
        <v>738</v>
      </c>
      <c r="B329" s="66" t="s">
        <v>114</v>
      </c>
      <c r="C329" s="66" t="s">
        <v>216</v>
      </c>
      <c r="D329" s="66" t="s">
        <v>485</v>
      </c>
      <c r="E329" s="66" t="s">
        <v>486</v>
      </c>
      <c r="F329" s="66" t="s">
        <v>36</v>
      </c>
      <c r="G329" s="66" t="s">
        <v>37</v>
      </c>
      <c r="H329" s="62">
        <v>0</v>
      </c>
      <c r="I329" s="61"/>
      <c r="J329" s="61" t="s">
        <v>219</v>
      </c>
    </row>
    <row r="330" spans="1:10" ht="28.8" x14ac:dyDescent="0.3">
      <c r="A330" s="66" t="s">
        <v>738</v>
      </c>
      <c r="B330" s="66" t="s">
        <v>114</v>
      </c>
      <c r="C330" s="66" t="s">
        <v>216</v>
      </c>
      <c r="D330" s="66" t="s">
        <v>485</v>
      </c>
      <c r="E330" s="66" t="s">
        <v>486</v>
      </c>
      <c r="F330" s="66" t="s">
        <v>32</v>
      </c>
      <c r="G330" s="66" t="s">
        <v>33</v>
      </c>
      <c r="H330" s="62">
        <v>53000</v>
      </c>
      <c r="I330" s="61"/>
      <c r="J330" s="61" t="s">
        <v>219</v>
      </c>
    </row>
    <row r="331" spans="1:10" ht="28.8" x14ac:dyDescent="0.3">
      <c r="A331" s="66" t="s">
        <v>738</v>
      </c>
      <c r="B331" s="66" t="s">
        <v>116</v>
      </c>
      <c r="C331" s="66" t="s">
        <v>216</v>
      </c>
      <c r="D331" s="66" t="s">
        <v>487</v>
      </c>
      <c r="E331" s="66" t="s">
        <v>488</v>
      </c>
      <c r="F331" s="66" t="s">
        <v>16</v>
      </c>
      <c r="G331" s="66" t="s">
        <v>17</v>
      </c>
      <c r="H331" s="62">
        <v>3098038</v>
      </c>
      <c r="I331" s="61"/>
      <c r="J331" s="61" t="s">
        <v>219</v>
      </c>
    </row>
    <row r="332" spans="1:10" ht="43.2" x14ac:dyDescent="0.3">
      <c r="A332" s="66" t="s">
        <v>738</v>
      </c>
      <c r="B332" s="66" t="s">
        <v>116</v>
      </c>
      <c r="C332" s="66" t="s">
        <v>216</v>
      </c>
      <c r="D332" s="66" t="s">
        <v>489</v>
      </c>
      <c r="E332" s="66" t="s">
        <v>490</v>
      </c>
      <c r="F332" s="66" t="s">
        <v>16</v>
      </c>
      <c r="G332" s="66" t="s">
        <v>17</v>
      </c>
      <c r="H332" s="62">
        <v>905934</v>
      </c>
      <c r="I332" s="61"/>
      <c r="J332" s="61" t="s">
        <v>219</v>
      </c>
    </row>
    <row r="333" spans="1:10" ht="43.2" x14ac:dyDescent="0.3">
      <c r="A333" s="66" t="s">
        <v>738</v>
      </c>
      <c r="B333" s="66" t="s">
        <v>116</v>
      </c>
      <c r="C333" s="66" t="s">
        <v>216</v>
      </c>
      <c r="D333" s="66" t="s">
        <v>489</v>
      </c>
      <c r="E333" s="66" t="s">
        <v>490</v>
      </c>
      <c r="F333" s="66" t="s">
        <v>28</v>
      </c>
      <c r="G333" s="66" t="s">
        <v>29</v>
      </c>
      <c r="H333" s="62">
        <v>170506</v>
      </c>
      <c r="I333" s="61"/>
      <c r="J333" s="61" t="s">
        <v>219</v>
      </c>
    </row>
    <row r="334" spans="1:10" ht="43.2" x14ac:dyDescent="0.3">
      <c r="A334" s="66" t="s">
        <v>738</v>
      </c>
      <c r="B334" s="66" t="s">
        <v>116</v>
      </c>
      <c r="C334" s="66" t="s">
        <v>216</v>
      </c>
      <c r="D334" s="66" t="s">
        <v>489</v>
      </c>
      <c r="E334" s="66" t="s">
        <v>490</v>
      </c>
      <c r="F334" s="66" t="s">
        <v>36</v>
      </c>
      <c r="G334" s="66" t="s">
        <v>37</v>
      </c>
      <c r="H334" s="62">
        <v>82983</v>
      </c>
      <c r="I334" s="61"/>
      <c r="J334" s="61" t="s">
        <v>219</v>
      </c>
    </row>
    <row r="335" spans="1:10" ht="43.2" x14ac:dyDescent="0.3">
      <c r="A335" s="66" t="s">
        <v>738</v>
      </c>
      <c r="B335" s="66" t="s">
        <v>118</v>
      </c>
      <c r="C335" s="66" t="s">
        <v>216</v>
      </c>
      <c r="D335" s="66" t="s">
        <v>491</v>
      </c>
      <c r="E335" s="66" t="s">
        <v>492</v>
      </c>
      <c r="F335" s="66" t="s">
        <v>36</v>
      </c>
      <c r="G335" s="66" t="s">
        <v>37</v>
      </c>
      <c r="H335" s="62">
        <v>20000</v>
      </c>
      <c r="I335" s="61"/>
      <c r="J335" s="61" t="s">
        <v>219</v>
      </c>
    </row>
    <row r="336" spans="1:10" ht="43.2" x14ac:dyDescent="0.3">
      <c r="A336" s="66" t="s">
        <v>738</v>
      </c>
      <c r="B336" s="66" t="s">
        <v>118</v>
      </c>
      <c r="C336" s="66" t="s">
        <v>216</v>
      </c>
      <c r="D336" s="66" t="s">
        <v>491</v>
      </c>
      <c r="E336" s="66" t="s">
        <v>492</v>
      </c>
      <c r="F336" s="66" t="s">
        <v>16</v>
      </c>
      <c r="G336" s="66" t="s">
        <v>17</v>
      </c>
      <c r="H336" s="62">
        <v>968252</v>
      </c>
      <c r="I336" s="61"/>
      <c r="J336" s="61" t="s">
        <v>219</v>
      </c>
    </row>
    <row r="337" spans="1:10" ht="43.2" x14ac:dyDescent="0.3">
      <c r="A337" s="66" t="s">
        <v>738</v>
      </c>
      <c r="B337" s="66" t="s">
        <v>118</v>
      </c>
      <c r="C337" s="66" t="s">
        <v>216</v>
      </c>
      <c r="D337" s="66" t="s">
        <v>491</v>
      </c>
      <c r="E337" s="66" t="s">
        <v>492</v>
      </c>
      <c r="F337" s="66" t="s">
        <v>12</v>
      </c>
      <c r="G337" s="66" t="s">
        <v>13</v>
      </c>
      <c r="H337" s="62">
        <v>30000</v>
      </c>
      <c r="I337" s="61"/>
      <c r="J337" s="61" t="s">
        <v>219</v>
      </c>
    </row>
    <row r="338" spans="1:10" ht="57.6" x14ac:dyDescent="0.3">
      <c r="A338" s="66" t="s">
        <v>738</v>
      </c>
      <c r="B338" s="66" t="s">
        <v>118</v>
      </c>
      <c r="C338" s="66" t="s">
        <v>216</v>
      </c>
      <c r="D338" s="66" t="s">
        <v>493</v>
      </c>
      <c r="E338" s="66" t="s">
        <v>494</v>
      </c>
      <c r="F338" s="66" t="s">
        <v>12</v>
      </c>
      <c r="G338" s="66" t="s">
        <v>13</v>
      </c>
      <c r="H338" s="62">
        <v>48284</v>
      </c>
      <c r="I338" s="61"/>
      <c r="J338" s="61" t="s">
        <v>219</v>
      </c>
    </row>
    <row r="339" spans="1:10" ht="57.6" x14ac:dyDescent="0.3">
      <c r="A339" s="66" t="s">
        <v>738</v>
      </c>
      <c r="B339" s="66" t="s">
        <v>118</v>
      </c>
      <c r="C339" s="66" t="s">
        <v>216</v>
      </c>
      <c r="D339" s="66" t="s">
        <v>493</v>
      </c>
      <c r="E339" s="66" t="s">
        <v>494</v>
      </c>
      <c r="F339" s="66" t="s">
        <v>16</v>
      </c>
      <c r="G339" s="66" t="s">
        <v>17</v>
      </c>
      <c r="H339" s="62">
        <v>6750000</v>
      </c>
      <c r="I339" s="61"/>
      <c r="J339" s="61" t="s">
        <v>219</v>
      </c>
    </row>
    <row r="340" spans="1:10" ht="43.2" x14ac:dyDescent="0.3">
      <c r="A340" s="66" t="s">
        <v>738</v>
      </c>
      <c r="B340" s="66" t="s">
        <v>118</v>
      </c>
      <c r="C340" s="66" t="s">
        <v>216</v>
      </c>
      <c r="D340" s="66" t="s">
        <v>495</v>
      </c>
      <c r="E340" s="66" t="s">
        <v>496</v>
      </c>
      <c r="F340" s="66" t="s">
        <v>16</v>
      </c>
      <c r="G340" s="66" t="s">
        <v>17</v>
      </c>
      <c r="H340" s="62">
        <v>1252710</v>
      </c>
      <c r="I340" s="61"/>
      <c r="J340" s="61" t="s">
        <v>219</v>
      </c>
    </row>
    <row r="341" spans="1:10" ht="43.2" x14ac:dyDescent="0.3">
      <c r="A341" s="66" t="s">
        <v>738</v>
      </c>
      <c r="B341" s="66" t="s">
        <v>118</v>
      </c>
      <c r="C341" s="66" t="s">
        <v>216</v>
      </c>
      <c r="D341" s="66" t="s">
        <v>495</v>
      </c>
      <c r="E341" s="66" t="s">
        <v>496</v>
      </c>
      <c r="F341" s="66" t="s">
        <v>12</v>
      </c>
      <c r="G341" s="66" t="s">
        <v>13</v>
      </c>
      <c r="H341" s="62">
        <v>225000</v>
      </c>
      <c r="I341" s="61"/>
      <c r="J341" s="61" t="s">
        <v>219</v>
      </c>
    </row>
    <row r="342" spans="1:10" ht="43.2" x14ac:dyDescent="0.3">
      <c r="A342" s="66" t="s">
        <v>738</v>
      </c>
      <c r="B342" s="66" t="s">
        <v>118</v>
      </c>
      <c r="C342" s="66" t="s">
        <v>216</v>
      </c>
      <c r="D342" s="66" t="s">
        <v>495</v>
      </c>
      <c r="E342" s="66" t="s">
        <v>496</v>
      </c>
      <c r="F342" s="66" t="s">
        <v>24</v>
      </c>
      <c r="G342" s="66" t="s">
        <v>25</v>
      </c>
      <c r="H342" s="62">
        <v>476550</v>
      </c>
      <c r="I342" s="61"/>
      <c r="J342" s="61" t="s">
        <v>219</v>
      </c>
    </row>
    <row r="343" spans="1:10" ht="43.2" x14ac:dyDescent="0.3">
      <c r="A343" s="66" t="s">
        <v>738</v>
      </c>
      <c r="B343" s="66" t="s">
        <v>118</v>
      </c>
      <c r="C343" s="66" t="s">
        <v>216</v>
      </c>
      <c r="D343" s="66" t="s">
        <v>497</v>
      </c>
      <c r="E343" s="66" t="s">
        <v>498</v>
      </c>
      <c r="F343" s="66" t="s">
        <v>36</v>
      </c>
      <c r="G343" s="66" t="s">
        <v>37</v>
      </c>
      <c r="H343" s="62">
        <v>50000</v>
      </c>
      <c r="I343" s="61"/>
      <c r="J343" s="61" t="s">
        <v>219</v>
      </c>
    </row>
    <row r="344" spans="1:10" ht="43.2" x14ac:dyDescent="0.3">
      <c r="A344" s="66" t="s">
        <v>738</v>
      </c>
      <c r="B344" s="66" t="s">
        <v>118</v>
      </c>
      <c r="C344" s="66" t="s">
        <v>216</v>
      </c>
      <c r="D344" s="66" t="s">
        <v>497</v>
      </c>
      <c r="E344" s="66" t="s">
        <v>498</v>
      </c>
      <c r="F344" s="66" t="s">
        <v>12</v>
      </c>
      <c r="G344" s="66" t="s">
        <v>13</v>
      </c>
      <c r="H344" s="62">
        <v>50000</v>
      </c>
      <c r="I344" s="61"/>
      <c r="J344" s="61" t="s">
        <v>219</v>
      </c>
    </row>
    <row r="345" spans="1:10" ht="43.2" x14ac:dyDescent="0.3">
      <c r="A345" s="66" t="s">
        <v>738</v>
      </c>
      <c r="B345" s="66" t="s">
        <v>118</v>
      </c>
      <c r="C345" s="66" t="s">
        <v>216</v>
      </c>
      <c r="D345" s="66" t="s">
        <v>497</v>
      </c>
      <c r="E345" s="66" t="s">
        <v>498</v>
      </c>
      <c r="F345" s="66" t="s">
        <v>16</v>
      </c>
      <c r="G345" s="66" t="s">
        <v>17</v>
      </c>
      <c r="H345" s="62">
        <v>1467000</v>
      </c>
      <c r="I345" s="61"/>
      <c r="J345" s="61" t="s">
        <v>219</v>
      </c>
    </row>
    <row r="346" spans="1:10" ht="28.8" x14ac:dyDescent="0.3">
      <c r="A346" s="66" t="s">
        <v>738</v>
      </c>
      <c r="B346" s="66" t="s">
        <v>120</v>
      </c>
      <c r="C346" s="66" t="s">
        <v>216</v>
      </c>
      <c r="D346" s="66" t="s">
        <v>499</v>
      </c>
      <c r="E346" s="66" t="s">
        <v>500</v>
      </c>
      <c r="F346" s="66" t="s">
        <v>16</v>
      </c>
      <c r="G346" s="66" t="s">
        <v>17</v>
      </c>
      <c r="H346" s="62">
        <v>1706744</v>
      </c>
      <c r="I346" s="61"/>
      <c r="J346" s="61" t="s">
        <v>219</v>
      </c>
    </row>
    <row r="347" spans="1:10" ht="57.6" x14ac:dyDescent="0.3">
      <c r="A347" s="66" t="s">
        <v>738</v>
      </c>
      <c r="B347" s="66" t="s">
        <v>120</v>
      </c>
      <c r="C347" s="66" t="s">
        <v>216</v>
      </c>
      <c r="D347" s="66" t="s">
        <v>501</v>
      </c>
      <c r="E347" s="66" t="s">
        <v>502</v>
      </c>
      <c r="F347" s="66" t="s">
        <v>16</v>
      </c>
      <c r="G347" s="66" t="s">
        <v>17</v>
      </c>
      <c r="H347" s="62">
        <v>67224343</v>
      </c>
      <c r="I347" s="61"/>
      <c r="J347" s="61" t="s">
        <v>219</v>
      </c>
    </row>
    <row r="348" spans="1:10" ht="57.6" x14ac:dyDescent="0.3">
      <c r="A348" s="66" t="s">
        <v>738</v>
      </c>
      <c r="B348" s="66" t="s">
        <v>120</v>
      </c>
      <c r="C348" s="66" t="s">
        <v>216</v>
      </c>
      <c r="D348" s="66" t="s">
        <v>501</v>
      </c>
      <c r="E348" s="66" t="s">
        <v>502</v>
      </c>
      <c r="F348" s="66" t="s">
        <v>12</v>
      </c>
      <c r="G348" s="66" t="s">
        <v>13</v>
      </c>
      <c r="H348" s="62">
        <v>1000000</v>
      </c>
      <c r="I348" s="61"/>
      <c r="J348" s="61" t="s">
        <v>219</v>
      </c>
    </row>
    <row r="349" spans="1:10" ht="57.6" x14ac:dyDescent="0.3">
      <c r="A349" s="66" t="s">
        <v>738</v>
      </c>
      <c r="B349" s="66" t="s">
        <v>120</v>
      </c>
      <c r="C349" s="66" t="s">
        <v>216</v>
      </c>
      <c r="D349" s="66" t="s">
        <v>501</v>
      </c>
      <c r="E349" s="66" t="s">
        <v>502</v>
      </c>
      <c r="F349" s="66" t="s">
        <v>36</v>
      </c>
      <c r="G349" s="66" t="s">
        <v>37</v>
      </c>
      <c r="H349" s="62">
        <v>125000</v>
      </c>
      <c r="I349" s="61"/>
      <c r="J349" s="61" t="s">
        <v>219</v>
      </c>
    </row>
    <row r="350" spans="1:10" ht="57.6" x14ac:dyDescent="0.3">
      <c r="A350" s="66" t="s">
        <v>738</v>
      </c>
      <c r="B350" s="66" t="s">
        <v>120</v>
      </c>
      <c r="C350" s="66" t="s">
        <v>216</v>
      </c>
      <c r="D350" s="66" t="s">
        <v>501</v>
      </c>
      <c r="E350" s="66" t="s">
        <v>502</v>
      </c>
      <c r="F350" s="66" t="s">
        <v>28</v>
      </c>
      <c r="G350" s="66" t="s">
        <v>29</v>
      </c>
      <c r="H350" s="62">
        <v>21040465</v>
      </c>
      <c r="I350" s="61"/>
      <c r="J350" s="61" t="s">
        <v>219</v>
      </c>
    </row>
    <row r="351" spans="1:10" ht="28.8" x14ac:dyDescent="0.3">
      <c r="A351" s="66" t="s">
        <v>738</v>
      </c>
      <c r="B351" s="66" t="s">
        <v>122</v>
      </c>
      <c r="C351" s="66" t="s">
        <v>216</v>
      </c>
      <c r="D351" s="66" t="s">
        <v>503</v>
      </c>
      <c r="E351" s="66" t="s">
        <v>504</v>
      </c>
      <c r="F351" s="66" t="s">
        <v>12</v>
      </c>
      <c r="G351" s="66" t="s">
        <v>13</v>
      </c>
      <c r="H351" s="62">
        <v>40340</v>
      </c>
      <c r="I351" s="61"/>
      <c r="J351" s="61" t="s">
        <v>219</v>
      </c>
    </row>
    <row r="352" spans="1:10" ht="28.8" x14ac:dyDescent="0.3">
      <c r="A352" s="66" t="s">
        <v>738</v>
      </c>
      <c r="B352" s="66" t="s">
        <v>122</v>
      </c>
      <c r="C352" s="66" t="s">
        <v>216</v>
      </c>
      <c r="D352" s="66" t="s">
        <v>503</v>
      </c>
      <c r="E352" s="66" t="s">
        <v>504</v>
      </c>
      <c r="F352" s="66" t="s">
        <v>16</v>
      </c>
      <c r="G352" s="66" t="s">
        <v>17</v>
      </c>
      <c r="H352" s="62">
        <v>275609</v>
      </c>
      <c r="I352" s="61"/>
      <c r="J352" s="61" t="s">
        <v>219</v>
      </c>
    </row>
    <row r="353" spans="1:10" ht="28.8" x14ac:dyDescent="0.3">
      <c r="A353" s="66" t="s">
        <v>738</v>
      </c>
      <c r="B353" s="66" t="s">
        <v>122</v>
      </c>
      <c r="C353" s="66" t="s">
        <v>216</v>
      </c>
      <c r="D353" s="66" t="s">
        <v>505</v>
      </c>
      <c r="E353" s="66" t="s">
        <v>506</v>
      </c>
      <c r="F353" s="66" t="s">
        <v>16</v>
      </c>
      <c r="G353" s="66" t="s">
        <v>17</v>
      </c>
      <c r="H353" s="62">
        <v>289457</v>
      </c>
      <c r="I353" s="61"/>
      <c r="J353" s="61" t="s">
        <v>219</v>
      </c>
    </row>
    <row r="354" spans="1:10" ht="28.8" x14ac:dyDescent="0.3">
      <c r="A354" s="66" t="s">
        <v>738</v>
      </c>
      <c r="B354" s="66" t="s">
        <v>122</v>
      </c>
      <c r="C354" s="66" t="s">
        <v>216</v>
      </c>
      <c r="D354" s="66" t="s">
        <v>505</v>
      </c>
      <c r="E354" s="66" t="s">
        <v>506</v>
      </c>
      <c r="F354" s="66" t="s">
        <v>12</v>
      </c>
      <c r="G354" s="66" t="s">
        <v>13</v>
      </c>
      <c r="H354" s="62">
        <v>20000</v>
      </c>
      <c r="I354" s="61"/>
      <c r="J354" s="61" t="s">
        <v>219</v>
      </c>
    </row>
    <row r="355" spans="1:10" ht="28.8" x14ac:dyDescent="0.3">
      <c r="A355" s="66" t="s">
        <v>738</v>
      </c>
      <c r="B355" s="66" t="s">
        <v>122</v>
      </c>
      <c r="C355" s="66" t="s">
        <v>216</v>
      </c>
      <c r="D355" s="66" t="s">
        <v>507</v>
      </c>
      <c r="E355" s="66" t="s">
        <v>508</v>
      </c>
      <c r="F355" s="66" t="s">
        <v>12</v>
      </c>
      <c r="G355" s="66" t="s">
        <v>13</v>
      </c>
      <c r="H355" s="62">
        <v>21577</v>
      </c>
      <c r="I355" s="61"/>
      <c r="J355" s="61" t="s">
        <v>219</v>
      </c>
    </row>
    <row r="356" spans="1:10" ht="28.8" x14ac:dyDescent="0.3">
      <c r="A356" s="66" t="s">
        <v>738</v>
      </c>
      <c r="B356" s="66" t="s">
        <v>122</v>
      </c>
      <c r="C356" s="66" t="s">
        <v>216</v>
      </c>
      <c r="D356" s="66" t="s">
        <v>507</v>
      </c>
      <c r="E356" s="66" t="s">
        <v>508</v>
      </c>
      <c r="F356" s="66" t="s">
        <v>16</v>
      </c>
      <c r="G356" s="66" t="s">
        <v>17</v>
      </c>
      <c r="H356" s="62">
        <v>1024900</v>
      </c>
      <c r="I356" s="61"/>
      <c r="J356" s="61" t="s">
        <v>219</v>
      </c>
    </row>
    <row r="357" spans="1:10" ht="28.8" x14ac:dyDescent="0.3">
      <c r="A357" s="66" t="s">
        <v>738</v>
      </c>
      <c r="B357" s="66" t="s">
        <v>122</v>
      </c>
      <c r="C357" s="66" t="s">
        <v>216</v>
      </c>
      <c r="D357" s="66" t="s">
        <v>507</v>
      </c>
      <c r="E357" s="66" t="s">
        <v>508</v>
      </c>
      <c r="F357" s="66" t="s">
        <v>36</v>
      </c>
      <c r="G357" s="66" t="s">
        <v>37</v>
      </c>
      <c r="H357" s="62">
        <v>40000</v>
      </c>
      <c r="I357" s="61"/>
      <c r="J357" s="61" t="s">
        <v>219</v>
      </c>
    </row>
    <row r="358" spans="1:10" ht="28.8" x14ac:dyDescent="0.3">
      <c r="A358" s="66" t="s">
        <v>738</v>
      </c>
      <c r="B358" s="66" t="s">
        <v>122</v>
      </c>
      <c r="C358" s="66" t="s">
        <v>216</v>
      </c>
      <c r="D358" s="66" t="s">
        <v>507</v>
      </c>
      <c r="E358" s="66" t="s">
        <v>508</v>
      </c>
      <c r="F358" s="66" t="s">
        <v>20</v>
      </c>
      <c r="G358" s="66" t="s">
        <v>21</v>
      </c>
      <c r="H358" s="62">
        <v>181750</v>
      </c>
      <c r="I358" s="61"/>
      <c r="J358" s="61" t="s">
        <v>219</v>
      </c>
    </row>
    <row r="359" spans="1:10" ht="28.8" x14ac:dyDescent="0.3">
      <c r="A359" s="66" t="s">
        <v>738</v>
      </c>
      <c r="B359" s="66" t="s">
        <v>122</v>
      </c>
      <c r="C359" s="66" t="s">
        <v>216</v>
      </c>
      <c r="D359" s="66" t="s">
        <v>509</v>
      </c>
      <c r="E359" s="66" t="s">
        <v>510</v>
      </c>
      <c r="F359" s="66" t="s">
        <v>20</v>
      </c>
      <c r="G359" s="66" t="s">
        <v>21</v>
      </c>
      <c r="H359" s="62">
        <v>135437</v>
      </c>
      <c r="I359" s="61"/>
      <c r="J359" s="61" t="s">
        <v>219</v>
      </c>
    </row>
    <row r="360" spans="1:10" ht="28.8" x14ac:dyDescent="0.3">
      <c r="A360" s="66" t="s">
        <v>738</v>
      </c>
      <c r="B360" s="66" t="s">
        <v>122</v>
      </c>
      <c r="C360" s="66" t="s">
        <v>216</v>
      </c>
      <c r="D360" s="66" t="s">
        <v>509</v>
      </c>
      <c r="E360" s="66" t="s">
        <v>510</v>
      </c>
      <c r="F360" s="66" t="s">
        <v>36</v>
      </c>
      <c r="G360" s="66" t="s">
        <v>37</v>
      </c>
      <c r="H360" s="62">
        <v>1997</v>
      </c>
      <c r="I360" s="61"/>
      <c r="J360" s="61" t="s">
        <v>219</v>
      </c>
    </row>
    <row r="361" spans="1:10" ht="28.8" x14ac:dyDescent="0.3">
      <c r="A361" s="66" t="s">
        <v>738</v>
      </c>
      <c r="B361" s="66" t="s">
        <v>122</v>
      </c>
      <c r="C361" s="66" t="s">
        <v>216</v>
      </c>
      <c r="D361" s="66" t="s">
        <v>509</v>
      </c>
      <c r="E361" s="66" t="s">
        <v>510</v>
      </c>
      <c r="F361" s="66" t="s">
        <v>16</v>
      </c>
      <c r="G361" s="66" t="s">
        <v>17</v>
      </c>
      <c r="H361" s="62">
        <v>878081</v>
      </c>
      <c r="I361" s="61"/>
      <c r="J361" s="61" t="s">
        <v>219</v>
      </c>
    </row>
    <row r="362" spans="1:10" ht="28.8" x14ac:dyDescent="0.3">
      <c r="A362" s="66" t="s">
        <v>738</v>
      </c>
      <c r="B362" s="66" t="s">
        <v>122</v>
      </c>
      <c r="C362" s="66" t="s">
        <v>216</v>
      </c>
      <c r="D362" s="66" t="s">
        <v>509</v>
      </c>
      <c r="E362" s="66" t="s">
        <v>510</v>
      </c>
      <c r="F362" s="66" t="s">
        <v>12</v>
      </c>
      <c r="G362" s="66" t="s">
        <v>13</v>
      </c>
      <c r="H362" s="62">
        <v>230729</v>
      </c>
      <c r="I362" s="61"/>
      <c r="J362" s="61" t="s">
        <v>219</v>
      </c>
    </row>
    <row r="363" spans="1:10" ht="28.8" x14ac:dyDescent="0.3">
      <c r="A363" s="66" t="s">
        <v>738</v>
      </c>
      <c r="B363" s="66" t="s">
        <v>122</v>
      </c>
      <c r="C363" s="66" t="s">
        <v>216</v>
      </c>
      <c r="D363" s="66" t="s">
        <v>511</v>
      </c>
      <c r="E363" s="66" t="s">
        <v>512</v>
      </c>
      <c r="F363" s="66" t="s">
        <v>16</v>
      </c>
      <c r="G363" s="66" t="s">
        <v>17</v>
      </c>
      <c r="H363" s="62">
        <v>2720774</v>
      </c>
      <c r="I363" s="61"/>
      <c r="J363" s="61" t="s">
        <v>219</v>
      </c>
    </row>
    <row r="364" spans="1:10" ht="28.8" x14ac:dyDescent="0.3">
      <c r="A364" s="66" t="s">
        <v>738</v>
      </c>
      <c r="B364" s="66" t="s">
        <v>124</v>
      </c>
      <c r="C364" s="66" t="s">
        <v>216</v>
      </c>
      <c r="D364" s="66" t="s">
        <v>513</v>
      </c>
      <c r="E364" s="66" t="s">
        <v>514</v>
      </c>
      <c r="F364" s="66" t="s">
        <v>16</v>
      </c>
      <c r="G364" s="66" t="s">
        <v>17</v>
      </c>
      <c r="H364" s="62">
        <v>313509</v>
      </c>
      <c r="I364" s="61"/>
      <c r="J364" s="61" t="s">
        <v>219</v>
      </c>
    </row>
    <row r="365" spans="1:10" ht="28.8" x14ac:dyDescent="0.3">
      <c r="A365" s="66" t="s">
        <v>738</v>
      </c>
      <c r="B365" s="66" t="s">
        <v>124</v>
      </c>
      <c r="C365" s="66" t="s">
        <v>216</v>
      </c>
      <c r="D365" s="66" t="s">
        <v>515</v>
      </c>
      <c r="E365" s="66" t="s">
        <v>516</v>
      </c>
      <c r="F365" s="66" t="s">
        <v>16</v>
      </c>
      <c r="G365" s="66" t="s">
        <v>17</v>
      </c>
      <c r="H365" s="62">
        <v>231500</v>
      </c>
      <c r="I365" s="61"/>
      <c r="J365" s="61" t="s">
        <v>219</v>
      </c>
    </row>
    <row r="366" spans="1:10" ht="28.8" x14ac:dyDescent="0.3">
      <c r="A366" s="66" t="s">
        <v>738</v>
      </c>
      <c r="B366" s="66" t="s">
        <v>124</v>
      </c>
      <c r="C366" s="66" t="s">
        <v>216</v>
      </c>
      <c r="D366" s="66" t="s">
        <v>515</v>
      </c>
      <c r="E366" s="66" t="s">
        <v>516</v>
      </c>
      <c r="F366" s="66" t="s">
        <v>12</v>
      </c>
      <c r="G366" s="66" t="s">
        <v>13</v>
      </c>
      <c r="H366" s="62">
        <v>0</v>
      </c>
      <c r="I366" s="61"/>
      <c r="J366" s="61" t="s">
        <v>219</v>
      </c>
    </row>
    <row r="367" spans="1:10" ht="28.8" x14ac:dyDescent="0.3">
      <c r="A367" s="66" t="s">
        <v>738</v>
      </c>
      <c r="B367" s="66" t="s">
        <v>126</v>
      </c>
      <c r="C367" s="66" t="s">
        <v>216</v>
      </c>
      <c r="D367" s="66" t="s">
        <v>367</v>
      </c>
      <c r="E367" s="66" t="s">
        <v>368</v>
      </c>
      <c r="F367" s="66" t="s">
        <v>16</v>
      </c>
      <c r="G367" s="66" t="s">
        <v>17</v>
      </c>
      <c r="H367" s="62">
        <v>193200</v>
      </c>
      <c r="I367" s="61">
        <v>52</v>
      </c>
      <c r="J367" s="61" t="s">
        <v>228</v>
      </c>
    </row>
    <row r="368" spans="1:10" ht="28.8" x14ac:dyDescent="0.3">
      <c r="A368" s="66" t="s">
        <v>738</v>
      </c>
      <c r="B368" s="66" t="s">
        <v>126</v>
      </c>
      <c r="C368" s="66" t="s">
        <v>216</v>
      </c>
      <c r="D368" s="66" t="s">
        <v>517</v>
      </c>
      <c r="E368" s="66" t="s">
        <v>518</v>
      </c>
      <c r="F368" s="66" t="s">
        <v>16</v>
      </c>
      <c r="G368" s="66" t="s">
        <v>17</v>
      </c>
      <c r="H368" s="62">
        <v>612449</v>
      </c>
      <c r="I368" s="61"/>
      <c r="J368" s="61" t="s">
        <v>219</v>
      </c>
    </row>
    <row r="369" spans="1:10" ht="43.2" x14ac:dyDescent="0.3">
      <c r="A369" s="66" t="s">
        <v>738</v>
      </c>
      <c r="B369" s="66" t="s">
        <v>128</v>
      </c>
      <c r="C369" s="66" t="s">
        <v>216</v>
      </c>
      <c r="D369" s="66" t="s">
        <v>519</v>
      </c>
      <c r="E369" s="66" t="s">
        <v>520</v>
      </c>
      <c r="F369" s="66" t="s">
        <v>16</v>
      </c>
      <c r="G369" s="66" t="s">
        <v>17</v>
      </c>
      <c r="H369" s="62">
        <v>12763531</v>
      </c>
      <c r="I369" s="61"/>
      <c r="J369" s="61" t="s">
        <v>219</v>
      </c>
    </row>
    <row r="370" spans="1:10" ht="43.2" x14ac:dyDescent="0.3">
      <c r="A370" s="66" t="s">
        <v>738</v>
      </c>
      <c r="B370" s="66" t="s">
        <v>128</v>
      </c>
      <c r="C370" s="66" t="s">
        <v>216</v>
      </c>
      <c r="D370" s="66" t="s">
        <v>519</v>
      </c>
      <c r="E370" s="66" t="s">
        <v>520</v>
      </c>
      <c r="F370" s="66" t="s">
        <v>12</v>
      </c>
      <c r="G370" s="66" t="s">
        <v>13</v>
      </c>
      <c r="H370" s="62">
        <v>395000</v>
      </c>
      <c r="I370" s="61"/>
      <c r="J370" s="61" t="s">
        <v>219</v>
      </c>
    </row>
    <row r="371" spans="1:10" ht="43.2" x14ac:dyDescent="0.3">
      <c r="A371" s="66" t="s">
        <v>738</v>
      </c>
      <c r="B371" s="66" t="s">
        <v>128</v>
      </c>
      <c r="C371" s="66" t="s">
        <v>216</v>
      </c>
      <c r="D371" s="66" t="s">
        <v>519</v>
      </c>
      <c r="E371" s="66" t="s">
        <v>520</v>
      </c>
      <c r="F371" s="66" t="s">
        <v>36</v>
      </c>
      <c r="G371" s="66" t="s">
        <v>37</v>
      </c>
      <c r="H371" s="62">
        <v>0</v>
      </c>
      <c r="I371" s="61"/>
      <c r="J371" s="61" t="s">
        <v>219</v>
      </c>
    </row>
    <row r="372" spans="1:10" ht="43.2" x14ac:dyDescent="0.3">
      <c r="A372" s="66" t="s">
        <v>738</v>
      </c>
      <c r="B372" s="66" t="s">
        <v>128</v>
      </c>
      <c r="C372" s="66" t="s">
        <v>216</v>
      </c>
      <c r="D372" s="66" t="s">
        <v>519</v>
      </c>
      <c r="E372" s="66" t="s">
        <v>520</v>
      </c>
      <c r="F372" s="66" t="s">
        <v>20</v>
      </c>
      <c r="G372" s="66" t="s">
        <v>21</v>
      </c>
      <c r="H372" s="62">
        <v>633888</v>
      </c>
      <c r="I372" s="61"/>
      <c r="J372" s="61" t="s">
        <v>219</v>
      </c>
    </row>
    <row r="373" spans="1:10" ht="43.2" x14ac:dyDescent="0.3">
      <c r="A373" s="66" t="s">
        <v>738</v>
      </c>
      <c r="B373" s="66" t="s">
        <v>130</v>
      </c>
      <c r="C373" s="66" t="s">
        <v>216</v>
      </c>
      <c r="D373" s="66" t="s">
        <v>521</v>
      </c>
      <c r="E373" s="66" t="s">
        <v>522</v>
      </c>
      <c r="F373" s="66" t="s">
        <v>36</v>
      </c>
      <c r="G373" s="66" t="s">
        <v>37</v>
      </c>
      <c r="H373" s="62">
        <v>447083</v>
      </c>
      <c r="I373" s="61"/>
      <c r="J373" s="61" t="s">
        <v>219</v>
      </c>
    </row>
    <row r="374" spans="1:10" ht="43.2" x14ac:dyDescent="0.3">
      <c r="A374" s="66" t="s">
        <v>738</v>
      </c>
      <c r="B374" s="66" t="s">
        <v>130</v>
      </c>
      <c r="C374" s="66" t="s">
        <v>216</v>
      </c>
      <c r="D374" s="66" t="s">
        <v>521</v>
      </c>
      <c r="E374" s="66" t="s">
        <v>522</v>
      </c>
      <c r="F374" s="66" t="s">
        <v>32</v>
      </c>
      <c r="G374" s="66" t="s">
        <v>33</v>
      </c>
      <c r="H374" s="62">
        <v>0</v>
      </c>
      <c r="I374" s="61"/>
      <c r="J374" s="61" t="s">
        <v>219</v>
      </c>
    </row>
    <row r="375" spans="1:10" ht="43.2" x14ac:dyDescent="0.3">
      <c r="A375" s="66" t="s">
        <v>738</v>
      </c>
      <c r="B375" s="66" t="s">
        <v>130</v>
      </c>
      <c r="C375" s="66" t="s">
        <v>216</v>
      </c>
      <c r="D375" s="66" t="s">
        <v>521</v>
      </c>
      <c r="E375" s="66" t="s">
        <v>522</v>
      </c>
      <c r="F375" s="66" t="s">
        <v>12</v>
      </c>
      <c r="G375" s="66" t="s">
        <v>13</v>
      </c>
      <c r="H375" s="62">
        <v>107052</v>
      </c>
      <c r="I375" s="61"/>
      <c r="J375" s="61" t="s">
        <v>219</v>
      </c>
    </row>
    <row r="376" spans="1:10" ht="43.2" x14ac:dyDescent="0.3">
      <c r="A376" s="66" t="s">
        <v>738</v>
      </c>
      <c r="B376" s="66" t="s">
        <v>130</v>
      </c>
      <c r="C376" s="66" t="s">
        <v>216</v>
      </c>
      <c r="D376" s="66" t="s">
        <v>521</v>
      </c>
      <c r="E376" s="66" t="s">
        <v>522</v>
      </c>
      <c r="F376" s="66" t="s">
        <v>16</v>
      </c>
      <c r="G376" s="66" t="s">
        <v>17</v>
      </c>
      <c r="H376" s="62">
        <v>2511575</v>
      </c>
      <c r="I376" s="61"/>
      <c r="J376" s="61" t="s">
        <v>219</v>
      </c>
    </row>
    <row r="377" spans="1:10" ht="28.8" x14ac:dyDescent="0.3">
      <c r="A377" s="66" t="s">
        <v>738</v>
      </c>
      <c r="B377" s="66" t="s">
        <v>130</v>
      </c>
      <c r="C377" s="66" t="s">
        <v>216</v>
      </c>
      <c r="D377" s="66" t="s">
        <v>523</v>
      </c>
      <c r="E377" s="66" t="s">
        <v>524</v>
      </c>
      <c r="F377" s="66" t="s">
        <v>16</v>
      </c>
      <c r="G377" s="66" t="s">
        <v>17</v>
      </c>
      <c r="H377" s="62">
        <v>99855</v>
      </c>
      <c r="I377" s="61"/>
      <c r="J377" s="61" t="s">
        <v>219</v>
      </c>
    </row>
    <row r="378" spans="1:10" ht="28.8" x14ac:dyDescent="0.3">
      <c r="A378" s="66" t="s">
        <v>738</v>
      </c>
      <c r="B378" s="66" t="s">
        <v>130</v>
      </c>
      <c r="C378" s="66" t="s">
        <v>216</v>
      </c>
      <c r="D378" s="66" t="s">
        <v>525</v>
      </c>
      <c r="E378" s="66" t="s">
        <v>526</v>
      </c>
      <c r="F378" s="66" t="s">
        <v>16</v>
      </c>
      <c r="G378" s="66" t="s">
        <v>17</v>
      </c>
      <c r="H378" s="62">
        <v>127904</v>
      </c>
      <c r="I378" s="61"/>
      <c r="J378" s="61" t="s">
        <v>219</v>
      </c>
    </row>
    <row r="379" spans="1:10" ht="28.8" x14ac:dyDescent="0.3">
      <c r="A379" s="66" t="s">
        <v>738</v>
      </c>
      <c r="B379" s="66" t="s">
        <v>130</v>
      </c>
      <c r="C379" s="66" t="s">
        <v>216</v>
      </c>
      <c r="D379" s="66" t="s">
        <v>525</v>
      </c>
      <c r="E379" s="66" t="s">
        <v>526</v>
      </c>
      <c r="F379" s="66" t="s">
        <v>12</v>
      </c>
      <c r="G379" s="66" t="s">
        <v>13</v>
      </c>
      <c r="H379" s="62">
        <v>2160</v>
      </c>
      <c r="I379" s="61"/>
      <c r="J379" s="61" t="s">
        <v>219</v>
      </c>
    </row>
    <row r="380" spans="1:10" ht="28.8" x14ac:dyDescent="0.3">
      <c r="A380" s="66" t="s">
        <v>738</v>
      </c>
      <c r="B380" s="66" t="s">
        <v>130</v>
      </c>
      <c r="C380" s="66" t="s">
        <v>216</v>
      </c>
      <c r="D380" s="66" t="s">
        <v>525</v>
      </c>
      <c r="E380" s="66" t="s">
        <v>526</v>
      </c>
      <c r="F380" s="66" t="s">
        <v>36</v>
      </c>
      <c r="G380" s="66" t="s">
        <v>37</v>
      </c>
      <c r="H380" s="62">
        <v>0</v>
      </c>
      <c r="I380" s="61"/>
      <c r="J380" s="61" t="s">
        <v>219</v>
      </c>
    </row>
    <row r="381" spans="1:10" ht="28.8" x14ac:dyDescent="0.3">
      <c r="A381" s="66" t="s">
        <v>738</v>
      </c>
      <c r="B381" s="66" t="s">
        <v>130</v>
      </c>
      <c r="C381" s="66" t="s">
        <v>216</v>
      </c>
      <c r="D381" s="66" t="s">
        <v>527</v>
      </c>
      <c r="E381" s="66" t="s">
        <v>528</v>
      </c>
      <c r="F381" s="66" t="s">
        <v>36</v>
      </c>
      <c r="G381" s="66" t="s">
        <v>37</v>
      </c>
      <c r="H381" s="62">
        <v>42500</v>
      </c>
      <c r="I381" s="61"/>
      <c r="J381" s="61" t="s">
        <v>219</v>
      </c>
    </row>
    <row r="382" spans="1:10" ht="28.8" x14ac:dyDescent="0.3">
      <c r="A382" s="66" t="s">
        <v>738</v>
      </c>
      <c r="B382" s="66" t="s">
        <v>130</v>
      </c>
      <c r="C382" s="66" t="s">
        <v>216</v>
      </c>
      <c r="D382" s="66" t="s">
        <v>527</v>
      </c>
      <c r="E382" s="66" t="s">
        <v>528</v>
      </c>
      <c r="F382" s="66" t="s">
        <v>32</v>
      </c>
      <c r="G382" s="66" t="s">
        <v>33</v>
      </c>
      <c r="H382" s="62">
        <v>37885</v>
      </c>
      <c r="I382" s="61"/>
      <c r="J382" s="61" t="s">
        <v>219</v>
      </c>
    </row>
    <row r="383" spans="1:10" ht="28.8" x14ac:dyDescent="0.3">
      <c r="A383" s="66" t="s">
        <v>738</v>
      </c>
      <c r="B383" s="66" t="s">
        <v>130</v>
      </c>
      <c r="C383" s="66" t="s">
        <v>216</v>
      </c>
      <c r="D383" s="66" t="s">
        <v>527</v>
      </c>
      <c r="E383" s="66" t="s">
        <v>528</v>
      </c>
      <c r="F383" s="66" t="s">
        <v>12</v>
      </c>
      <c r="G383" s="66" t="s">
        <v>13</v>
      </c>
      <c r="H383" s="62">
        <v>5500</v>
      </c>
      <c r="I383" s="61"/>
      <c r="J383" s="61" t="s">
        <v>219</v>
      </c>
    </row>
    <row r="384" spans="1:10" ht="28.8" x14ac:dyDescent="0.3">
      <c r="A384" s="66" t="s">
        <v>738</v>
      </c>
      <c r="B384" s="66" t="s">
        <v>130</v>
      </c>
      <c r="C384" s="66" t="s">
        <v>216</v>
      </c>
      <c r="D384" s="66" t="s">
        <v>527</v>
      </c>
      <c r="E384" s="66" t="s">
        <v>528</v>
      </c>
      <c r="F384" s="66" t="s">
        <v>16</v>
      </c>
      <c r="G384" s="66" t="s">
        <v>17</v>
      </c>
      <c r="H384" s="62">
        <v>190088</v>
      </c>
      <c r="I384" s="61"/>
      <c r="J384" s="61" t="s">
        <v>219</v>
      </c>
    </row>
    <row r="385" spans="1:10" ht="28.8" x14ac:dyDescent="0.3">
      <c r="A385" s="66" t="s">
        <v>738</v>
      </c>
      <c r="B385" s="66" t="s">
        <v>130</v>
      </c>
      <c r="C385" s="66" t="s">
        <v>216</v>
      </c>
      <c r="D385" s="66" t="s">
        <v>529</v>
      </c>
      <c r="E385" s="66" t="s">
        <v>530</v>
      </c>
      <c r="F385" s="66" t="s">
        <v>16</v>
      </c>
      <c r="G385" s="66" t="s">
        <v>17</v>
      </c>
      <c r="H385" s="62">
        <v>207416</v>
      </c>
      <c r="I385" s="61"/>
      <c r="J385" s="61" t="s">
        <v>219</v>
      </c>
    </row>
    <row r="386" spans="1:10" ht="28.8" x14ac:dyDescent="0.3">
      <c r="A386" s="66" t="s">
        <v>738</v>
      </c>
      <c r="B386" s="66" t="s">
        <v>130</v>
      </c>
      <c r="C386" s="66" t="s">
        <v>216</v>
      </c>
      <c r="D386" s="66" t="s">
        <v>529</v>
      </c>
      <c r="E386" s="66" t="s">
        <v>530</v>
      </c>
      <c r="F386" s="66" t="s">
        <v>12</v>
      </c>
      <c r="G386" s="66" t="s">
        <v>13</v>
      </c>
      <c r="H386" s="62">
        <v>3700</v>
      </c>
      <c r="I386" s="61"/>
      <c r="J386" s="61" t="s">
        <v>219</v>
      </c>
    </row>
    <row r="387" spans="1:10" ht="28.8" x14ac:dyDescent="0.3">
      <c r="A387" s="66" t="s">
        <v>738</v>
      </c>
      <c r="B387" s="66" t="s">
        <v>130</v>
      </c>
      <c r="C387" s="66" t="s">
        <v>216</v>
      </c>
      <c r="D387" s="66" t="s">
        <v>529</v>
      </c>
      <c r="E387" s="66" t="s">
        <v>530</v>
      </c>
      <c r="F387" s="66" t="s">
        <v>36</v>
      </c>
      <c r="G387" s="66" t="s">
        <v>37</v>
      </c>
      <c r="H387" s="62">
        <v>10000</v>
      </c>
      <c r="I387" s="61"/>
      <c r="J387" s="61" t="s">
        <v>219</v>
      </c>
    </row>
    <row r="388" spans="1:10" ht="43.2" x14ac:dyDescent="0.3">
      <c r="A388" s="66" t="s">
        <v>738</v>
      </c>
      <c r="B388" s="66" t="s">
        <v>132</v>
      </c>
      <c r="C388" s="66" t="s">
        <v>216</v>
      </c>
      <c r="D388" s="66" t="s">
        <v>531</v>
      </c>
      <c r="E388" s="66" t="s">
        <v>532</v>
      </c>
      <c r="F388" s="66" t="s">
        <v>36</v>
      </c>
      <c r="G388" s="66" t="s">
        <v>37</v>
      </c>
      <c r="H388" s="62">
        <v>0</v>
      </c>
      <c r="I388" s="61"/>
      <c r="J388" s="61" t="s">
        <v>219</v>
      </c>
    </row>
    <row r="389" spans="1:10" ht="43.2" x14ac:dyDescent="0.3">
      <c r="A389" s="66" t="s">
        <v>738</v>
      </c>
      <c r="B389" s="66" t="s">
        <v>132</v>
      </c>
      <c r="C389" s="66" t="s">
        <v>216</v>
      </c>
      <c r="D389" s="66" t="s">
        <v>531</v>
      </c>
      <c r="E389" s="66" t="s">
        <v>532</v>
      </c>
      <c r="F389" s="66" t="s">
        <v>24</v>
      </c>
      <c r="G389" s="66" t="s">
        <v>25</v>
      </c>
      <c r="H389" s="62">
        <v>226710</v>
      </c>
      <c r="I389" s="61"/>
      <c r="J389" s="61" t="s">
        <v>219</v>
      </c>
    </row>
    <row r="390" spans="1:10" ht="43.2" x14ac:dyDescent="0.3">
      <c r="A390" s="66" t="s">
        <v>738</v>
      </c>
      <c r="B390" s="66" t="s">
        <v>132</v>
      </c>
      <c r="C390" s="66" t="s">
        <v>216</v>
      </c>
      <c r="D390" s="66" t="s">
        <v>531</v>
      </c>
      <c r="E390" s="66" t="s">
        <v>532</v>
      </c>
      <c r="F390" s="66" t="s">
        <v>12</v>
      </c>
      <c r="G390" s="66" t="s">
        <v>13</v>
      </c>
      <c r="H390" s="62">
        <v>100000</v>
      </c>
      <c r="I390" s="61"/>
      <c r="J390" s="61" t="s">
        <v>219</v>
      </c>
    </row>
    <row r="391" spans="1:10" ht="43.2" x14ac:dyDescent="0.3">
      <c r="A391" s="66" t="s">
        <v>738</v>
      </c>
      <c r="B391" s="66" t="s">
        <v>132</v>
      </c>
      <c r="C391" s="66" t="s">
        <v>216</v>
      </c>
      <c r="D391" s="66" t="s">
        <v>531</v>
      </c>
      <c r="E391" s="66" t="s">
        <v>532</v>
      </c>
      <c r="F391" s="66" t="s">
        <v>16</v>
      </c>
      <c r="G391" s="66" t="s">
        <v>17</v>
      </c>
      <c r="H391" s="62">
        <v>3482805</v>
      </c>
      <c r="I391" s="61"/>
      <c r="J391" s="61" t="s">
        <v>219</v>
      </c>
    </row>
    <row r="392" spans="1:10" ht="28.8" x14ac:dyDescent="0.3">
      <c r="A392" s="66" t="s">
        <v>738</v>
      </c>
      <c r="B392" s="66" t="s">
        <v>132</v>
      </c>
      <c r="C392" s="66" t="s">
        <v>216</v>
      </c>
      <c r="D392" s="66" t="s">
        <v>533</v>
      </c>
      <c r="E392" s="66" t="s">
        <v>534</v>
      </c>
      <c r="F392" s="66" t="s">
        <v>16</v>
      </c>
      <c r="G392" s="66" t="s">
        <v>17</v>
      </c>
      <c r="H392" s="62">
        <v>1280341</v>
      </c>
      <c r="I392" s="61"/>
      <c r="J392" s="61" t="s">
        <v>219</v>
      </c>
    </row>
    <row r="393" spans="1:10" ht="28.8" x14ac:dyDescent="0.3">
      <c r="A393" s="66" t="s">
        <v>738</v>
      </c>
      <c r="B393" s="66" t="s">
        <v>132</v>
      </c>
      <c r="C393" s="66" t="s">
        <v>216</v>
      </c>
      <c r="D393" s="66" t="s">
        <v>533</v>
      </c>
      <c r="E393" s="66" t="s">
        <v>534</v>
      </c>
      <c r="F393" s="66" t="s">
        <v>12</v>
      </c>
      <c r="G393" s="66" t="s">
        <v>13</v>
      </c>
      <c r="H393" s="62">
        <v>160000</v>
      </c>
      <c r="I393" s="61"/>
      <c r="J393" s="61" t="s">
        <v>219</v>
      </c>
    </row>
    <row r="394" spans="1:10" ht="28.8" x14ac:dyDescent="0.3">
      <c r="A394" s="66" t="s">
        <v>738</v>
      </c>
      <c r="B394" s="66" t="s">
        <v>132</v>
      </c>
      <c r="C394" s="66" t="s">
        <v>216</v>
      </c>
      <c r="D394" s="66" t="s">
        <v>533</v>
      </c>
      <c r="E394" s="66" t="s">
        <v>534</v>
      </c>
      <c r="F394" s="66" t="s">
        <v>32</v>
      </c>
      <c r="G394" s="66" t="s">
        <v>33</v>
      </c>
      <c r="H394" s="62">
        <v>0</v>
      </c>
      <c r="I394" s="61"/>
      <c r="J394" s="61" t="s">
        <v>219</v>
      </c>
    </row>
    <row r="395" spans="1:10" ht="28.8" x14ac:dyDescent="0.3">
      <c r="A395" s="66" t="s">
        <v>738</v>
      </c>
      <c r="B395" s="66" t="s">
        <v>132</v>
      </c>
      <c r="C395" s="66" t="s">
        <v>216</v>
      </c>
      <c r="D395" s="66" t="s">
        <v>533</v>
      </c>
      <c r="E395" s="66" t="s">
        <v>534</v>
      </c>
      <c r="F395" s="66" t="s">
        <v>36</v>
      </c>
      <c r="G395" s="66" t="s">
        <v>37</v>
      </c>
      <c r="H395" s="62">
        <v>0</v>
      </c>
      <c r="I395" s="61"/>
      <c r="J395" s="61" t="s">
        <v>219</v>
      </c>
    </row>
    <row r="396" spans="1:10" ht="28.8" x14ac:dyDescent="0.3">
      <c r="A396" s="66" t="s">
        <v>738</v>
      </c>
      <c r="B396" s="66" t="s">
        <v>132</v>
      </c>
      <c r="C396" s="66" t="s">
        <v>216</v>
      </c>
      <c r="D396" s="66" t="s">
        <v>533</v>
      </c>
      <c r="E396" s="66" t="s">
        <v>534</v>
      </c>
      <c r="F396" s="66" t="s">
        <v>20</v>
      </c>
      <c r="G396" s="66" t="s">
        <v>21</v>
      </c>
      <c r="H396" s="62">
        <v>472488</v>
      </c>
      <c r="I396" s="61"/>
      <c r="J396" s="61" t="s">
        <v>219</v>
      </c>
    </row>
    <row r="397" spans="1:10" ht="28.8" x14ac:dyDescent="0.3">
      <c r="A397" s="66" t="s">
        <v>738</v>
      </c>
      <c r="B397" s="66" t="s">
        <v>134</v>
      </c>
      <c r="C397" s="66" t="s">
        <v>216</v>
      </c>
      <c r="D397" s="66" t="s">
        <v>535</v>
      </c>
      <c r="E397" s="66" t="s">
        <v>536</v>
      </c>
      <c r="F397" s="66" t="s">
        <v>12</v>
      </c>
      <c r="G397" s="66" t="s">
        <v>13</v>
      </c>
      <c r="H397" s="62">
        <v>30000</v>
      </c>
      <c r="I397" s="61"/>
      <c r="J397" s="61" t="s">
        <v>219</v>
      </c>
    </row>
    <row r="398" spans="1:10" ht="28.8" x14ac:dyDescent="0.3">
      <c r="A398" s="66" t="s">
        <v>738</v>
      </c>
      <c r="B398" s="66" t="s">
        <v>134</v>
      </c>
      <c r="C398" s="66" t="s">
        <v>216</v>
      </c>
      <c r="D398" s="66" t="s">
        <v>535</v>
      </c>
      <c r="E398" s="66" t="s">
        <v>536</v>
      </c>
      <c r="F398" s="66" t="s">
        <v>16</v>
      </c>
      <c r="G398" s="66" t="s">
        <v>17</v>
      </c>
      <c r="H398" s="62">
        <v>330763</v>
      </c>
      <c r="I398" s="61"/>
      <c r="J398" s="61" t="s">
        <v>219</v>
      </c>
    </row>
    <row r="399" spans="1:10" ht="28.8" x14ac:dyDescent="0.3">
      <c r="A399" s="66" t="s">
        <v>738</v>
      </c>
      <c r="B399" s="66" t="s">
        <v>134</v>
      </c>
      <c r="C399" s="66" t="s">
        <v>216</v>
      </c>
      <c r="D399" s="66" t="s">
        <v>537</v>
      </c>
      <c r="E399" s="66" t="s">
        <v>538</v>
      </c>
      <c r="F399" s="66" t="s">
        <v>16</v>
      </c>
      <c r="G399" s="66" t="s">
        <v>17</v>
      </c>
      <c r="H399" s="62">
        <v>246502</v>
      </c>
      <c r="I399" s="61"/>
      <c r="J399" s="61" t="s">
        <v>219</v>
      </c>
    </row>
    <row r="400" spans="1:10" ht="28.8" x14ac:dyDescent="0.3">
      <c r="A400" s="66" t="s">
        <v>738</v>
      </c>
      <c r="B400" s="66" t="s">
        <v>134</v>
      </c>
      <c r="C400" s="66" t="s">
        <v>216</v>
      </c>
      <c r="D400" s="66" t="s">
        <v>537</v>
      </c>
      <c r="E400" s="66" t="s">
        <v>538</v>
      </c>
      <c r="F400" s="66" t="s">
        <v>36</v>
      </c>
      <c r="G400" s="66" t="s">
        <v>37</v>
      </c>
      <c r="H400" s="62">
        <v>10450</v>
      </c>
      <c r="I400" s="61"/>
      <c r="J400" s="61" t="s">
        <v>219</v>
      </c>
    </row>
    <row r="401" spans="1:10" ht="28.8" x14ac:dyDescent="0.3">
      <c r="A401" s="66" t="s">
        <v>738</v>
      </c>
      <c r="B401" s="66" t="s">
        <v>134</v>
      </c>
      <c r="C401" s="66" t="s">
        <v>216</v>
      </c>
      <c r="D401" s="66" t="s">
        <v>539</v>
      </c>
      <c r="E401" s="66" t="s">
        <v>540</v>
      </c>
      <c r="F401" s="66" t="s">
        <v>36</v>
      </c>
      <c r="G401" s="66" t="s">
        <v>37</v>
      </c>
      <c r="H401" s="62">
        <v>12000</v>
      </c>
      <c r="I401" s="61"/>
      <c r="J401" s="61" t="s">
        <v>219</v>
      </c>
    </row>
    <row r="402" spans="1:10" ht="28.8" x14ac:dyDescent="0.3">
      <c r="A402" s="66" t="s">
        <v>738</v>
      </c>
      <c r="B402" s="66" t="s">
        <v>134</v>
      </c>
      <c r="C402" s="66" t="s">
        <v>216</v>
      </c>
      <c r="D402" s="66" t="s">
        <v>539</v>
      </c>
      <c r="E402" s="66" t="s">
        <v>540</v>
      </c>
      <c r="F402" s="66" t="s">
        <v>16</v>
      </c>
      <c r="G402" s="66" t="s">
        <v>17</v>
      </c>
      <c r="H402" s="62">
        <v>294861</v>
      </c>
      <c r="I402" s="61"/>
      <c r="J402" s="61" t="s">
        <v>219</v>
      </c>
    </row>
    <row r="403" spans="1:10" ht="43.2" x14ac:dyDescent="0.3">
      <c r="A403" s="66" t="s">
        <v>738</v>
      </c>
      <c r="B403" s="66" t="s">
        <v>134</v>
      </c>
      <c r="C403" s="66" t="s">
        <v>216</v>
      </c>
      <c r="D403" s="66" t="s">
        <v>541</v>
      </c>
      <c r="E403" s="66" t="s">
        <v>542</v>
      </c>
      <c r="F403" s="66" t="s">
        <v>16</v>
      </c>
      <c r="G403" s="66" t="s">
        <v>17</v>
      </c>
      <c r="H403" s="62">
        <v>925400</v>
      </c>
      <c r="I403" s="61"/>
      <c r="J403" s="61" t="s">
        <v>219</v>
      </c>
    </row>
    <row r="404" spans="1:10" ht="43.2" x14ac:dyDescent="0.3">
      <c r="A404" s="66" t="s">
        <v>738</v>
      </c>
      <c r="B404" s="66" t="s">
        <v>134</v>
      </c>
      <c r="C404" s="66" t="s">
        <v>216</v>
      </c>
      <c r="D404" s="66" t="s">
        <v>541</v>
      </c>
      <c r="E404" s="66" t="s">
        <v>542</v>
      </c>
      <c r="F404" s="66" t="s">
        <v>12</v>
      </c>
      <c r="G404" s="66" t="s">
        <v>13</v>
      </c>
      <c r="H404" s="62">
        <v>20000</v>
      </c>
      <c r="I404" s="61"/>
      <c r="J404" s="61" t="s">
        <v>219</v>
      </c>
    </row>
    <row r="405" spans="1:10" ht="43.2" x14ac:dyDescent="0.3">
      <c r="A405" s="66" t="s">
        <v>738</v>
      </c>
      <c r="B405" s="66" t="s">
        <v>134</v>
      </c>
      <c r="C405" s="66" t="s">
        <v>216</v>
      </c>
      <c r="D405" s="66" t="s">
        <v>541</v>
      </c>
      <c r="E405" s="66" t="s">
        <v>542</v>
      </c>
      <c r="F405" s="66" t="s">
        <v>36</v>
      </c>
      <c r="G405" s="66" t="s">
        <v>37</v>
      </c>
      <c r="H405" s="62">
        <v>90500</v>
      </c>
      <c r="I405" s="61"/>
      <c r="J405" s="61" t="s">
        <v>219</v>
      </c>
    </row>
    <row r="406" spans="1:10" ht="43.2" x14ac:dyDescent="0.3">
      <c r="A406" s="66" t="s">
        <v>738</v>
      </c>
      <c r="B406" s="66" t="s">
        <v>134</v>
      </c>
      <c r="C406" s="66" t="s">
        <v>216</v>
      </c>
      <c r="D406" s="66" t="s">
        <v>541</v>
      </c>
      <c r="E406" s="66" t="s">
        <v>542</v>
      </c>
      <c r="F406" s="66" t="s">
        <v>28</v>
      </c>
      <c r="G406" s="66" t="s">
        <v>29</v>
      </c>
      <c r="H406" s="62">
        <v>278629</v>
      </c>
      <c r="I406" s="61"/>
      <c r="J406" s="61" t="s">
        <v>219</v>
      </c>
    </row>
    <row r="407" spans="1:10" ht="28.8" x14ac:dyDescent="0.3">
      <c r="A407" s="66" t="s">
        <v>738</v>
      </c>
      <c r="B407" s="66" t="s">
        <v>136</v>
      </c>
      <c r="C407" s="66" t="s">
        <v>216</v>
      </c>
      <c r="D407" s="66" t="s">
        <v>543</v>
      </c>
      <c r="E407" s="66" t="s">
        <v>544</v>
      </c>
      <c r="F407" s="66" t="s">
        <v>20</v>
      </c>
      <c r="G407" s="66" t="s">
        <v>21</v>
      </c>
      <c r="H407" s="62">
        <v>423365</v>
      </c>
      <c r="I407" s="61"/>
      <c r="J407" s="61" t="s">
        <v>219</v>
      </c>
    </row>
    <row r="408" spans="1:10" ht="28.8" x14ac:dyDescent="0.3">
      <c r="A408" s="66" t="s">
        <v>738</v>
      </c>
      <c r="B408" s="66" t="s">
        <v>136</v>
      </c>
      <c r="C408" s="66" t="s">
        <v>216</v>
      </c>
      <c r="D408" s="66" t="s">
        <v>543</v>
      </c>
      <c r="E408" s="66" t="s">
        <v>544</v>
      </c>
      <c r="F408" s="66" t="s">
        <v>12</v>
      </c>
      <c r="G408" s="66" t="s">
        <v>13</v>
      </c>
      <c r="H408" s="62">
        <v>0</v>
      </c>
      <c r="I408" s="61"/>
      <c r="J408" s="61" t="s">
        <v>219</v>
      </c>
    </row>
    <row r="409" spans="1:10" ht="28.8" x14ac:dyDescent="0.3">
      <c r="A409" s="66" t="s">
        <v>738</v>
      </c>
      <c r="B409" s="66" t="s">
        <v>136</v>
      </c>
      <c r="C409" s="66" t="s">
        <v>216</v>
      </c>
      <c r="D409" s="66" t="s">
        <v>543</v>
      </c>
      <c r="E409" s="66" t="s">
        <v>544</v>
      </c>
      <c r="F409" s="66" t="s">
        <v>16</v>
      </c>
      <c r="G409" s="66" t="s">
        <v>17</v>
      </c>
      <c r="H409" s="62">
        <v>2448297</v>
      </c>
      <c r="I409" s="61"/>
      <c r="J409" s="61" t="s">
        <v>219</v>
      </c>
    </row>
    <row r="410" spans="1:10" ht="28.8" x14ac:dyDescent="0.3">
      <c r="A410" s="66" t="s">
        <v>738</v>
      </c>
      <c r="B410" s="66" t="s">
        <v>136</v>
      </c>
      <c r="C410" s="66" t="s">
        <v>216</v>
      </c>
      <c r="D410" s="66" t="s">
        <v>545</v>
      </c>
      <c r="E410" s="66" t="s">
        <v>546</v>
      </c>
      <c r="F410" s="66" t="s">
        <v>16</v>
      </c>
      <c r="G410" s="66" t="s">
        <v>17</v>
      </c>
      <c r="H410" s="62">
        <v>525357</v>
      </c>
      <c r="I410" s="61"/>
      <c r="J410" s="61" t="s">
        <v>219</v>
      </c>
    </row>
    <row r="411" spans="1:10" ht="28.8" x14ac:dyDescent="0.3">
      <c r="A411" s="66" t="s">
        <v>738</v>
      </c>
      <c r="B411" s="66" t="s">
        <v>136</v>
      </c>
      <c r="C411" s="66" t="s">
        <v>216</v>
      </c>
      <c r="D411" s="66" t="s">
        <v>545</v>
      </c>
      <c r="E411" s="66" t="s">
        <v>546</v>
      </c>
      <c r="F411" s="66" t="s">
        <v>12</v>
      </c>
      <c r="G411" s="66" t="s">
        <v>13</v>
      </c>
      <c r="H411" s="62">
        <v>0</v>
      </c>
      <c r="I411" s="61"/>
      <c r="J411" s="61" t="s">
        <v>219</v>
      </c>
    </row>
    <row r="412" spans="1:10" ht="28.8" x14ac:dyDescent="0.3">
      <c r="A412" s="66" t="s">
        <v>738</v>
      </c>
      <c r="B412" s="66" t="s">
        <v>136</v>
      </c>
      <c r="C412" s="66" t="s">
        <v>216</v>
      </c>
      <c r="D412" s="66" t="s">
        <v>545</v>
      </c>
      <c r="E412" s="66" t="s">
        <v>546</v>
      </c>
      <c r="F412" s="66" t="s">
        <v>20</v>
      </c>
      <c r="G412" s="66" t="s">
        <v>21</v>
      </c>
      <c r="H412" s="62">
        <v>117900</v>
      </c>
      <c r="I412" s="61"/>
      <c r="J412" s="61" t="s">
        <v>219</v>
      </c>
    </row>
    <row r="413" spans="1:10" ht="28.8" x14ac:dyDescent="0.3">
      <c r="A413" s="66" t="s">
        <v>738</v>
      </c>
      <c r="B413" s="66" t="s">
        <v>136</v>
      </c>
      <c r="C413" s="66" t="s">
        <v>216</v>
      </c>
      <c r="D413" s="66" t="s">
        <v>547</v>
      </c>
      <c r="E413" s="66" t="s">
        <v>548</v>
      </c>
      <c r="F413" s="66" t="s">
        <v>20</v>
      </c>
      <c r="G413" s="66" t="s">
        <v>21</v>
      </c>
      <c r="H413" s="62">
        <v>384850</v>
      </c>
      <c r="I413" s="61"/>
      <c r="J413" s="61" t="s">
        <v>219</v>
      </c>
    </row>
    <row r="414" spans="1:10" ht="28.8" x14ac:dyDescent="0.3">
      <c r="A414" s="66" t="s">
        <v>738</v>
      </c>
      <c r="B414" s="66" t="s">
        <v>136</v>
      </c>
      <c r="C414" s="66" t="s">
        <v>216</v>
      </c>
      <c r="D414" s="66" t="s">
        <v>547</v>
      </c>
      <c r="E414" s="66" t="s">
        <v>548</v>
      </c>
      <c r="F414" s="66" t="s">
        <v>12</v>
      </c>
      <c r="G414" s="66" t="s">
        <v>13</v>
      </c>
      <c r="H414" s="62">
        <v>130000</v>
      </c>
      <c r="I414" s="61"/>
      <c r="J414" s="61" t="s">
        <v>219</v>
      </c>
    </row>
    <row r="415" spans="1:10" ht="28.8" x14ac:dyDescent="0.3">
      <c r="A415" s="66" t="s">
        <v>738</v>
      </c>
      <c r="B415" s="66" t="s">
        <v>136</v>
      </c>
      <c r="C415" s="66" t="s">
        <v>216</v>
      </c>
      <c r="D415" s="66" t="s">
        <v>547</v>
      </c>
      <c r="E415" s="66" t="s">
        <v>548</v>
      </c>
      <c r="F415" s="66" t="s">
        <v>16</v>
      </c>
      <c r="G415" s="66" t="s">
        <v>17</v>
      </c>
      <c r="H415" s="62">
        <v>1500000</v>
      </c>
      <c r="I415" s="61"/>
      <c r="J415" s="61" t="s">
        <v>219</v>
      </c>
    </row>
    <row r="416" spans="1:10" ht="28.8" x14ac:dyDescent="0.3">
      <c r="A416" s="66" t="s">
        <v>738</v>
      </c>
      <c r="B416" s="66" t="s">
        <v>138</v>
      </c>
      <c r="C416" s="66" t="s">
        <v>216</v>
      </c>
      <c r="D416" s="66" t="s">
        <v>549</v>
      </c>
      <c r="E416" s="66" t="s">
        <v>550</v>
      </c>
      <c r="F416" s="66" t="s">
        <v>16</v>
      </c>
      <c r="G416" s="66" t="s">
        <v>17</v>
      </c>
      <c r="H416" s="62">
        <v>256993</v>
      </c>
      <c r="I416" s="61"/>
      <c r="J416" s="61" t="s">
        <v>219</v>
      </c>
    </row>
    <row r="417" spans="1:10" ht="28.8" x14ac:dyDescent="0.3">
      <c r="A417" s="66" t="s">
        <v>738</v>
      </c>
      <c r="B417" s="66" t="s">
        <v>140</v>
      </c>
      <c r="C417" s="66" t="s">
        <v>216</v>
      </c>
      <c r="D417" s="66" t="s">
        <v>551</v>
      </c>
      <c r="E417" s="66" t="s">
        <v>552</v>
      </c>
      <c r="F417" s="66" t="s">
        <v>16</v>
      </c>
      <c r="G417" s="66" t="s">
        <v>17</v>
      </c>
      <c r="H417" s="62">
        <v>182765</v>
      </c>
      <c r="I417" s="61"/>
      <c r="J417" s="61" t="s">
        <v>219</v>
      </c>
    </row>
    <row r="418" spans="1:10" ht="28.8" x14ac:dyDescent="0.3">
      <c r="A418" s="66" t="s">
        <v>738</v>
      </c>
      <c r="B418" s="66" t="s">
        <v>140</v>
      </c>
      <c r="C418" s="66" t="s">
        <v>216</v>
      </c>
      <c r="D418" s="66" t="s">
        <v>551</v>
      </c>
      <c r="E418" s="66" t="s">
        <v>552</v>
      </c>
      <c r="F418" s="66" t="s">
        <v>12</v>
      </c>
      <c r="G418" s="66" t="s">
        <v>13</v>
      </c>
      <c r="H418" s="62">
        <v>9500</v>
      </c>
      <c r="I418" s="61"/>
      <c r="J418" s="61" t="s">
        <v>219</v>
      </c>
    </row>
    <row r="419" spans="1:10" ht="28.8" x14ac:dyDescent="0.3">
      <c r="A419" s="66" t="s">
        <v>738</v>
      </c>
      <c r="B419" s="66" t="s">
        <v>140</v>
      </c>
      <c r="C419" s="66" t="s">
        <v>216</v>
      </c>
      <c r="D419" s="66" t="s">
        <v>551</v>
      </c>
      <c r="E419" s="66" t="s">
        <v>552</v>
      </c>
      <c r="F419" s="66" t="s">
        <v>36</v>
      </c>
      <c r="G419" s="66" t="s">
        <v>37</v>
      </c>
      <c r="H419" s="62">
        <v>38500</v>
      </c>
      <c r="I419" s="61"/>
      <c r="J419" s="61" t="s">
        <v>219</v>
      </c>
    </row>
    <row r="420" spans="1:10" ht="28.8" x14ac:dyDescent="0.3">
      <c r="A420" s="66" t="s">
        <v>738</v>
      </c>
      <c r="B420" s="66" t="s">
        <v>140</v>
      </c>
      <c r="C420" s="66" t="s">
        <v>216</v>
      </c>
      <c r="D420" s="66" t="s">
        <v>551</v>
      </c>
      <c r="E420" s="66" t="s">
        <v>552</v>
      </c>
      <c r="F420" s="66" t="s">
        <v>32</v>
      </c>
      <c r="G420" s="66" t="s">
        <v>33</v>
      </c>
      <c r="H420" s="62">
        <v>85438</v>
      </c>
      <c r="I420" s="61"/>
      <c r="J420" s="61" t="s">
        <v>219</v>
      </c>
    </row>
    <row r="421" spans="1:10" ht="28.8" x14ac:dyDescent="0.3">
      <c r="A421" s="66" t="s">
        <v>738</v>
      </c>
      <c r="B421" s="66" t="s">
        <v>140</v>
      </c>
      <c r="C421" s="66" t="s">
        <v>216</v>
      </c>
      <c r="D421" s="66" t="s">
        <v>553</v>
      </c>
      <c r="E421" s="66" t="s">
        <v>554</v>
      </c>
      <c r="F421" s="66" t="s">
        <v>32</v>
      </c>
      <c r="G421" s="66" t="s">
        <v>33</v>
      </c>
      <c r="H421" s="62">
        <v>165000</v>
      </c>
      <c r="I421" s="61"/>
      <c r="J421" s="61" t="s">
        <v>219</v>
      </c>
    </row>
    <row r="422" spans="1:10" ht="28.8" x14ac:dyDescent="0.3">
      <c r="A422" s="66" t="s">
        <v>738</v>
      </c>
      <c r="B422" s="66" t="s">
        <v>140</v>
      </c>
      <c r="C422" s="66" t="s">
        <v>216</v>
      </c>
      <c r="D422" s="66" t="s">
        <v>553</v>
      </c>
      <c r="E422" s="66" t="s">
        <v>554</v>
      </c>
      <c r="F422" s="66" t="s">
        <v>12</v>
      </c>
      <c r="G422" s="66" t="s">
        <v>13</v>
      </c>
      <c r="H422" s="62">
        <v>12000</v>
      </c>
      <c r="I422" s="61"/>
      <c r="J422" s="61" t="s">
        <v>219</v>
      </c>
    </row>
    <row r="423" spans="1:10" ht="28.8" x14ac:dyDescent="0.3">
      <c r="A423" s="66" t="s">
        <v>738</v>
      </c>
      <c r="B423" s="66" t="s">
        <v>140</v>
      </c>
      <c r="C423" s="66" t="s">
        <v>216</v>
      </c>
      <c r="D423" s="66" t="s">
        <v>553</v>
      </c>
      <c r="E423" s="66" t="s">
        <v>554</v>
      </c>
      <c r="F423" s="66" t="s">
        <v>16</v>
      </c>
      <c r="G423" s="66" t="s">
        <v>17</v>
      </c>
      <c r="H423" s="62">
        <v>297200</v>
      </c>
      <c r="I423" s="61"/>
      <c r="J423" s="61" t="s">
        <v>219</v>
      </c>
    </row>
    <row r="424" spans="1:10" ht="43.2" x14ac:dyDescent="0.3">
      <c r="A424" s="66" t="s">
        <v>738</v>
      </c>
      <c r="B424" s="66" t="s">
        <v>140</v>
      </c>
      <c r="C424" s="66" t="s">
        <v>216</v>
      </c>
      <c r="D424" s="66" t="s">
        <v>555</v>
      </c>
      <c r="E424" s="66" t="s">
        <v>556</v>
      </c>
      <c r="F424" s="66" t="s">
        <v>16</v>
      </c>
      <c r="G424" s="66" t="s">
        <v>17</v>
      </c>
      <c r="H424" s="62">
        <v>508380</v>
      </c>
      <c r="I424" s="61"/>
      <c r="J424" s="61" t="s">
        <v>219</v>
      </c>
    </row>
    <row r="425" spans="1:10" ht="43.2" x14ac:dyDescent="0.3">
      <c r="A425" s="66" t="s">
        <v>738</v>
      </c>
      <c r="B425" s="66" t="s">
        <v>140</v>
      </c>
      <c r="C425" s="66" t="s">
        <v>216</v>
      </c>
      <c r="D425" s="66" t="s">
        <v>555</v>
      </c>
      <c r="E425" s="66" t="s">
        <v>556</v>
      </c>
      <c r="F425" s="66" t="s">
        <v>12</v>
      </c>
      <c r="G425" s="66" t="s">
        <v>13</v>
      </c>
      <c r="H425" s="62">
        <v>6000</v>
      </c>
      <c r="I425" s="61"/>
      <c r="J425" s="61" t="s">
        <v>219</v>
      </c>
    </row>
    <row r="426" spans="1:10" ht="43.2" x14ac:dyDescent="0.3">
      <c r="A426" s="66" t="s">
        <v>738</v>
      </c>
      <c r="B426" s="66" t="s">
        <v>140</v>
      </c>
      <c r="C426" s="66" t="s">
        <v>216</v>
      </c>
      <c r="D426" s="66" t="s">
        <v>555</v>
      </c>
      <c r="E426" s="66" t="s">
        <v>556</v>
      </c>
      <c r="F426" s="66" t="s">
        <v>36</v>
      </c>
      <c r="G426" s="66" t="s">
        <v>37</v>
      </c>
      <c r="H426" s="62">
        <v>6000</v>
      </c>
      <c r="I426" s="61"/>
      <c r="J426" s="61" t="s">
        <v>219</v>
      </c>
    </row>
    <row r="427" spans="1:10" ht="43.2" x14ac:dyDescent="0.3">
      <c r="A427" s="66" t="s">
        <v>738</v>
      </c>
      <c r="B427" s="66" t="s">
        <v>140</v>
      </c>
      <c r="C427" s="66" t="s">
        <v>216</v>
      </c>
      <c r="D427" s="66" t="s">
        <v>555</v>
      </c>
      <c r="E427" s="66" t="s">
        <v>556</v>
      </c>
      <c r="F427" s="66" t="s">
        <v>20</v>
      </c>
      <c r="G427" s="66" t="s">
        <v>21</v>
      </c>
      <c r="H427" s="62">
        <v>150000</v>
      </c>
      <c r="I427" s="61"/>
      <c r="J427" s="61" t="s">
        <v>219</v>
      </c>
    </row>
    <row r="428" spans="1:10" ht="43.2" x14ac:dyDescent="0.3">
      <c r="A428" s="66" t="s">
        <v>738</v>
      </c>
      <c r="B428" s="66" t="s">
        <v>142</v>
      </c>
      <c r="C428" s="66" t="s">
        <v>216</v>
      </c>
      <c r="D428" s="66" t="s">
        <v>557</v>
      </c>
      <c r="E428" s="66" t="s">
        <v>558</v>
      </c>
      <c r="F428" s="66" t="s">
        <v>32</v>
      </c>
      <c r="G428" s="66" t="s">
        <v>33</v>
      </c>
      <c r="H428" s="62">
        <v>180250</v>
      </c>
      <c r="I428" s="61"/>
      <c r="J428" s="61" t="s">
        <v>219</v>
      </c>
    </row>
    <row r="429" spans="1:10" ht="43.2" x14ac:dyDescent="0.3">
      <c r="A429" s="66" t="s">
        <v>738</v>
      </c>
      <c r="B429" s="66" t="s">
        <v>142</v>
      </c>
      <c r="C429" s="66" t="s">
        <v>216</v>
      </c>
      <c r="D429" s="66" t="s">
        <v>557</v>
      </c>
      <c r="E429" s="66" t="s">
        <v>558</v>
      </c>
      <c r="F429" s="66" t="s">
        <v>16</v>
      </c>
      <c r="G429" s="66" t="s">
        <v>17</v>
      </c>
      <c r="H429" s="62">
        <v>1468467</v>
      </c>
      <c r="I429" s="61"/>
      <c r="J429" s="61" t="s">
        <v>219</v>
      </c>
    </row>
    <row r="430" spans="1:10" ht="28.8" x14ac:dyDescent="0.3">
      <c r="A430" s="66" t="s">
        <v>738</v>
      </c>
      <c r="B430" s="66" t="s">
        <v>144</v>
      </c>
      <c r="C430" s="66" t="s">
        <v>216</v>
      </c>
      <c r="D430" s="66" t="s">
        <v>559</v>
      </c>
      <c r="E430" s="66" t="s">
        <v>560</v>
      </c>
      <c r="F430" s="66" t="s">
        <v>16</v>
      </c>
      <c r="G430" s="66" t="s">
        <v>17</v>
      </c>
      <c r="H430" s="62">
        <v>122819</v>
      </c>
      <c r="I430" s="61"/>
      <c r="J430" s="61" t="s">
        <v>219</v>
      </c>
    </row>
    <row r="431" spans="1:10" ht="28.8" x14ac:dyDescent="0.3">
      <c r="A431" s="66" t="s">
        <v>738</v>
      </c>
      <c r="B431" s="66" t="s">
        <v>144</v>
      </c>
      <c r="C431" s="66" t="s">
        <v>216</v>
      </c>
      <c r="D431" s="66" t="s">
        <v>561</v>
      </c>
      <c r="E431" s="66" t="s">
        <v>562</v>
      </c>
      <c r="F431" s="66" t="s">
        <v>16</v>
      </c>
      <c r="G431" s="66" t="s">
        <v>17</v>
      </c>
      <c r="H431" s="62">
        <v>660144</v>
      </c>
      <c r="I431" s="61"/>
      <c r="J431" s="61" t="s">
        <v>219</v>
      </c>
    </row>
    <row r="432" spans="1:10" ht="28.8" x14ac:dyDescent="0.3">
      <c r="A432" s="66" t="s">
        <v>738</v>
      </c>
      <c r="B432" s="66" t="s">
        <v>146</v>
      </c>
      <c r="C432" s="66" t="s">
        <v>216</v>
      </c>
      <c r="D432" s="66" t="s">
        <v>563</v>
      </c>
      <c r="E432" s="66" t="s">
        <v>564</v>
      </c>
      <c r="F432" s="66" t="s">
        <v>16</v>
      </c>
      <c r="G432" s="66" t="s">
        <v>17</v>
      </c>
      <c r="H432" s="62">
        <v>1395922</v>
      </c>
      <c r="I432" s="61"/>
      <c r="J432" s="61" t="s">
        <v>219</v>
      </c>
    </row>
    <row r="433" spans="1:10" ht="28.8" x14ac:dyDescent="0.3">
      <c r="A433" s="66" t="s">
        <v>738</v>
      </c>
      <c r="B433" s="66" t="s">
        <v>148</v>
      </c>
      <c r="C433" s="66" t="s">
        <v>216</v>
      </c>
      <c r="D433" s="66" t="s">
        <v>565</v>
      </c>
      <c r="E433" s="66" t="s">
        <v>566</v>
      </c>
      <c r="F433" s="66" t="s">
        <v>16</v>
      </c>
      <c r="G433" s="66" t="s">
        <v>17</v>
      </c>
      <c r="H433" s="62">
        <v>817173</v>
      </c>
      <c r="I433" s="61"/>
      <c r="J433" s="61" t="s">
        <v>219</v>
      </c>
    </row>
    <row r="434" spans="1:10" ht="28.8" x14ac:dyDescent="0.3">
      <c r="A434" s="66" t="s">
        <v>738</v>
      </c>
      <c r="B434" s="66" t="s">
        <v>150</v>
      </c>
      <c r="C434" s="66" t="s">
        <v>216</v>
      </c>
      <c r="D434" s="66" t="s">
        <v>567</v>
      </c>
      <c r="E434" s="66" t="s">
        <v>568</v>
      </c>
      <c r="F434" s="66" t="s">
        <v>16</v>
      </c>
      <c r="G434" s="66" t="s">
        <v>17</v>
      </c>
      <c r="H434" s="62">
        <v>4723213</v>
      </c>
      <c r="I434" s="61"/>
      <c r="J434" s="61" t="s">
        <v>219</v>
      </c>
    </row>
    <row r="435" spans="1:10" ht="28.8" x14ac:dyDescent="0.3">
      <c r="A435" s="66" t="s">
        <v>738</v>
      </c>
      <c r="B435" s="66" t="s">
        <v>150</v>
      </c>
      <c r="C435" s="66" t="s">
        <v>216</v>
      </c>
      <c r="D435" s="66" t="s">
        <v>569</v>
      </c>
      <c r="E435" s="66" t="s">
        <v>570</v>
      </c>
      <c r="F435" s="66" t="s">
        <v>16</v>
      </c>
      <c r="G435" s="66" t="s">
        <v>17</v>
      </c>
      <c r="H435" s="62">
        <v>8041719</v>
      </c>
      <c r="I435" s="61"/>
      <c r="J435" s="61" t="s">
        <v>219</v>
      </c>
    </row>
    <row r="436" spans="1:10" ht="28.8" x14ac:dyDescent="0.3">
      <c r="A436" s="66" t="s">
        <v>738</v>
      </c>
      <c r="B436" s="66" t="s">
        <v>150</v>
      </c>
      <c r="C436" s="66" t="s">
        <v>216</v>
      </c>
      <c r="D436" s="66" t="s">
        <v>569</v>
      </c>
      <c r="E436" s="66" t="s">
        <v>570</v>
      </c>
      <c r="F436" s="66" t="s">
        <v>12</v>
      </c>
      <c r="G436" s="66" t="s">
        <v>13</v>
      </c>
      <c r="H436" s="62">
        <v>1659564</v>
      </c>
      <c r="I436" s="61"/>
      <c r="J436" s="61" t="s">
        <v>219</v>
      </c>
    </row>
    <row r="437" spans="1:10" ht="43.2" x14ac:dyDescent="0.3">
      <c r="A437" s="66" t="s">
        <v>738</v>
      </c>
      <c r="B437" s="66" t="s">
        <v>152</v>
      </c>
      <c r="C437" s="66" t="s">
        <v>216</v>
      </c>
      <c r="D437" s="66" t="s">
        <v>571</v>
      </c>
      <c r="E437" s="66" t="s">
        <v>572</v>
      </c>
      <c r="F437" s="66" t="s">
        <v>16</v>
      </c>
      <c r="G437" s="66" t="s">
        <v>17</v>
      </c>
      <c r="H437" s="62">
        <v>318500</v>
      </c>
      <c r="I437" s="61"/>
      <c r="J437" s="61" t="s">
        <v>219</v>
      </c>
    </row>
    <row r="438" spans="1:10" ht="43.2" x14ac:dyDescent="0.3">
      <c r="A438" s="66" t="s">
        <v>738</v>
      </c>
      <c r="B438" s="66" t="s">
        <v>152</v>
      </c>
      <c r="C438" s="66" t="s">
        <v>216</v>
      </c>
      <c r="D438" s="66" t="s">
        <v>573</v>
      </c>
      <c r="E438" s="66" t="s">
        <v>574</v>
      </c>
      <c r="F438" s="66" t="s">
        <v>16</v>
      </c>
      <c r="G438" s="66" t="s">
        <v>17</v>
      </c>
      <c r="H438" s="62">
        <v>428060</v>
      </c>
      <c r="I438" s="61"/>
      <c r="J438" s="61" t="s">
        <v>219</v>
      </c>
    </row>
    <row r="439" spans="1:10" ht="43.2" x14ac:dyDescent="0.3">
      <c r="A439" s="66" t="s">
        <v>738</v>
      </c>
      <c r="B439" s="66" t="s">
        <v>152</v>
      </c>
      <c r="C439" s="66" t="s">
        <v>216</v>
      </c>
      <c r="D439" s="66" t="s">
        <v>573</v>
      </c>
      <c r="E439" s="66" t="s">
        <v>574</v>
      </c>
      <c r="F439" s="66" t="s">
        <v>20</v>
      </c>
      <c r="G439" s="66" t="s">
        <v>21</v>
      </c>
      <c r="H439" s="62">
        <v>46995</v>
      </c>
      <c r="I439" s="61"/>
      <c r="J439" s="61" t="s">
        <v>219</v>
      </c>
    </row>
    <row r="440" spans="1:10" ht="43.2" x14ac:dyDescent="0.3">
      <c r="A440" s="66" t="s">
        <v>738</v>
      </c>
      <c r="B440" s="66" t="s">
        <v>152</v>
      </c>
      <c r="C440" s="66" t="s">
        <v>216</v>
      </c>
      <c r="D440" s="66" t="s">
        <v>575</v>
      </c>
      <c r="E440" s="66" t="s">
        <v>576</v>
      </c>
      <c r="F440" s="66" t="s">
        <v>16</v>
      </c>
      <c r="G440" s="66" t="s">
        <v>17</v>
      </c>
      <c r="H440" s="62">
        <v>2324742</v>
      </c>
      <c r="I440" s="61"/>
      <c r="J440" s="61" t="s">
        <v>219</v>
      </c>
    </row>
    <row r="441" spans="1:10" ht="28.8" x14ac:dyDescent="0.3">
      <c r="A441" s="66" t="s">
        <v>738</v>
      </c>
      <c r="B441" s="66" t="s">
        <v>154</v>
      </c>
      <c r="C441" s="66" t="s">
        <v>216</v>
      </c>
      <c r="D441" s="66" t="s">
        <v>577</v>
      </c>
      <c r="E441" s="66" t="s">
        <v>578</v>
      </c>
      <c r="F441" s="66" t="s">
        <v>16</v>
      </c>
      <c r="G441" s="66" t="s">
        <v>17</v>
      </c>
      <c r="H441" s="62">
        <v>254400</v>
      </c>
      <c r="I441" s="61"/>
      <c r="J441" s="61" t="s">
        <v>219</v>
      </c>
    </row>
    <row r="442" spans="1:10" ht="28.8" x14ac:dyDescent="0.3">
      <c r="A442" s="66" t="s">
        <v>738</v>
      </c>
      <c r="B442" s="66" t="s">
        <v>154</v>
      </c>
      <c r="C442" s="66" t="s">
        <v>216</v>
      </c>
      <c r="D442" s="66" t="s">
        <v>577</v>
      </c>
      <c r="E442" s="66" t="s">
        <v>578</v>
      </c>
      <c r="F442" s="66" t="s">
        <v>12</v>
      </c>
      <c r="G442" s="66" t="s">
        <v>13</v>
      </c>
      <c r="H442" s="62">
        <v>3236</v>
      </c>
      <c r="I442" s="61"/>
      <c r="J442" s="61" t="s">
        <v>219</v>
      </c>
    </row>
    <row r="443" spans="1:10" ht="28.8" x14ac:dyDescent="0.3">
      <c r="A443" s="66" t="s">
        <v>738</v>
      </c>
      <c r="B443" s="66" t="s">
        <v>154</v>
      </c>
      <c r="C443" s="66" t="s">
        <v>216</v>
      </c>
      <c r="D443" s="66" t="s">
        <v>577</v>
      </c>
      <c r="E443" s="66" t="s">
        <v>578</v>
      </c>
      <c r="F443" s="66" t="s">
        <v>36</v>
      </c>
      <c r="G443" s="66" t="s">
        <v>37</v>
      </c>
      <c r="H443" s="62">
        <v>12265</v>
      </c>
      <c r="I443" s="61"/>
      <c r="J443" s="61" t="s">
        <v>219</v>
      </c>
    </row>
    <row r="444" spans="1:10" ht="28.8" x14ac:dyDescent="0.3">
      <c r="A444" s="66" t="s">
        <v>738</v>
      </c>
      <c r="B444" s="66" t="s">
        <v>154</v>
      </c>
      <c r="C444" s="66" t="s">
        <v>216</v>
      </c>
      <c r="D444" s="66" t="s">
        <v>577</v>
      </c>
      <c r="E444" s="66" t="s">
        <v>578</v>
      </c>
      <c r="F444" s="66" t="s">
        <v>32</v>
      </c>
      <c r="G444" s="66" t="s">
        <v>33</v>
      </c>
      <c r="H444" s="62">
        <v>50801</v>
      </c>
      <c r="I444" s="61"/>
      <c r="J444" s="61" t="s">
        <v>219</v>
      </c>
    </row>
    <row r="445" spans="1:10" ht="28.8" x14ac:dyDescent="0.3">
      <c r="A445" s="66" t="s">
        <v>738</v>
      </c>
      <c r="B445" s="66" t="s">
        <v>154</v>
      </c>
      <c r="C445" s="66" t="s">
        <v>216</v>
      </c>
      <c r="D445" s="66" t="s">
        <v>579</v>
      </c>
      <c r="E445" s="66" t="s">
        <v>580</v>
      </c>
      <c r="F445" s="66" t="s">
        <v>36</v>
      </c>
      <c r="G445" s="66" t="s">
        <v>37</v>
      </c>
      <c r="H445" s="62">
        <v>0</v>
      </c>
      <c r="I445" s="61"/>
      <c r="J445" s="61" t="s">
        <v>219</v>
      </c>
    </row>
    <row r="446" spans="1:10" ht="28.8" x14ac:dyDescent="0.3">
      <c r="A446" s="66" t="s">
        <v>738</v>
      </c>
      <c r="B446" s="66" t="s">
        <v>154</v>
      </c>
      <c r="C446" s="66" t="s">
        <v>216</v>
      </c>
      <c r="D446" s="66" t="s">
        <v>579</v>
      </c>
      <c r="E446" s="66" t="s">
        <v>580</v>
      </c>
      <c r="F446" s="66" t="s">
        <v>20</v>
      </c>
      <c r="G446" s="66" t="s">
        <v>21</v>
      </c>
      <c r="H446" s="62">
        <v>29517</v>
      </c>
      <c r="I446" s="61"/>
      <c r="J446" s="61" t="s">
        <v>219</v>
      </c>
    </row>
    <row r="447" spans="1:10" ht="28.8" x14ac:dyDescent="0.3">
      <c r="A447" s="66" t="s">
        <v>738</v>
      </c>
      <c r="B447" s="66" t="s">
        <v>154</v>
      </c>
      <c r="C447" s="66" t="s">
        <v>216</v>
      </c>
      <c r="D447" s="66" t="s">
        <v>579</v>
      </c>
      <c r="E447" s="66" t="s">
        <v>580</v>
      </c>
      <c r="F447" s="66" t="s">
        <v>12</v>
      </c>
      <c r="G447" s="66" t="s">
        <v>13</v>
      </c>
      <c r="H447" s="62">
        <v>0</v>
      </c>
      <c r="I447" s="61"/>
      <c r="J447" s="61" t="s">
        <v>219</v>
      </c>
    </row>
    <row r="448" spans="1:10" ht="28.8" x14ac:dyDescent="0.3">
      <c r="A448" s="66" t="s">
        <v>738</v>
      </c>
      <c r="B448" s="66" t="s">
        <v>154</v>
      </c>
      <c r="C448" s="66" t="s">
        <v>216</v>
      </c>
      <c r="D448" s="66" t="s">
        <v>579</v>
      </c>
      <c r="E448" s="66" t="s">
        <v>580</v>
      </c>
      <c r="F448" s="66" t="s">
        <v>16</v>
      </c>
      <c r="G448" s="66" t="s">
        <v>17</v>
      </c>
      <c r="H448" s="62">
        <v>141375</v>
      </c>
      <c r="I448" s="61"/>
      <c r="J448" s="61" t="s">
        <v>219</v>
      </c>
    </row>
    <row r="449" spans="1:10" ht="28.8" x14ac:dyDescent="0.3">
      <c r="A449" s="66" t="s">
        <v>738</v>
      </c>
      <c r="B449" s="66" t="s">
        <v>154</v>
      </c>
      <c r="C449" s="66" t="s">
        <v>216</v>
      </c>
      <c r="D449" s="66" t="s">
        <v>581</v>
      </c>
      <c r="E449" s="66" t="s">
        <v>582</v>
      </c>
      <c r="F449" s="66" t="s">
        <v>16</v>
      </c>
      <c r="G449" s="66" t="s">
        <v>17</v>
      </c>
      <c r="H449" s="62">
        <v>1358339</v>
      </c>
      <c r="I449" s="61"/>
      <c r="J449" s="61" t="s">
        <v>219</v>
      </c>
    </row>
    <row r="450" spans="1:10" ht="28.8" x14ac:dyDescent="0.3">
      <c r="A450" s="66" t="s">
        <v>738</v>
      </c>
      <c r="B450" s="66" t="s">
        <v>154</v>
      </c>
      <c r="C450" s="66" t="s">
        <v>216</v>
      </c>
      <c r="D450" s="66" t="s">
        <v>581</v>
      </c>
      <c r="E450" s="66" t="s">
        <v>582</v>
      </c>
      <c r="F450" s="66" t="s">
        <v>20</v>
      </c>
      <c r="G450" s="66" t="s">
        <v>21</v>
      </c>
      <c r="H450" s="62">
        <v>135938</v>
      </c>
      <c r="I450" s="61"/>
      <c r="J450" s="61" t="s">
        <v>219</v>
      </c>
    </row>
    <row r="451" spans="1:10" ht="28.8" x14ac:dyDescent="0.3">
      <c r="A451" s="66" t="s">
        <v>738</v>
      </c>
      <c r="B451" s="66" t="s">
        <v>154</v>
      </c>
      <c r="C451" s="66" t="s">
        <v>216</v>
      </c>
      <c r="D451" s="66" t="s">
        <v>581</v>
      </c>
      <c r="E451" s="66" t="s">
        <v>582</v>
      </c>
      <c r="F451" s="66" t="s">
        <v>36</v>
      </c>
      <c r="G451" s="66" t="s">
        <v>37</v>
      </c>
      <c r="H451" s="62">
        <v>100000</v>
      </c>
      <c r="I451" s="61"/>
      <c r="J451" s="61" t="s">
        <v>219</v>
      </c>
    </row>
    <row r="452" spans="1:10" ht="28.8" x14ac:dyDescent="0.3">
      <c r="A452" s="66" t="s">
        <v>738</v>
      </c>
      <c r="B452" s="66" t="s">
        <v>156</v>
      </c>
      <c r="C452" s="66" t="s">
        <v>216</v>
      </c>
      <c r="D452" s="66" t="s">
        <v>583</v>
      </c>
      <c r="E452" s="66" t="s">
        <v>584</v>
      </c>
      <c r="F452" s="66" t="s">
        <v>20</v>
      </c>
      <c r="G452" s="66" t="s">
        <v>21</v>
      </c>
      <c r="H452" s="62">
        <v>0</v>
      </c>
      <c r="I452" s="61"/>
      <c r="J452" s="61" t="s">
        <v>219</v>
      </c>
    </row>
    <row r="453" spans="1:10" ht="28.8" x14ac:dyDescent="0.3">
      <c r="A453" s="66" t="s">
        <v>738</v>
      </c>
      <c r="B453" s="66" t="s">
        <v>156</v>
      </c>
      <c r="C453" s="66" t="s">
        <v>216</v>
      </c>
      <c r="D453" s="66" t="s">
        <v>583</v>
      </c>
      <c r="E453" s="66" t="s">
        <v>584</v>
      </c>
      <c r="F453" s="66" t="s">
        <v>16</v>
      </c>
      <c r="G453" s="66" t="s">
        <v>17</v>
      </c>
      <c r="H453" s="62">
        <v>123011</v>
      </c>
      <c r="I453" s="61"/>
      <c r="J453" s="61" t="s">
        <v>219</v>
      </c>
    </row>
    <row r="454" spans="1:10" ht="28.8" x14ac:dyDescent="0.3">
      <c r="A454" s="66" t="s">
        <v>738</v>
      </c>
      <c r="B454" s="66" t="s">
        <v>156</v>
      </c>
      <c r="C454" s="66" t="s">
        <v>216</v>
      </c>
      <c r="D454" s="66" t="s">
        <v>583</v>
      </c>
      <c r="E454" s="66" t="s">
        <v>584</v>
      </c>
      <c r="F454" s="66" t="s">
        <v>12</v>
      </c>
      <c r="G454" s="66" t="s">
        <v>13</v>
      </c>
      <c r="H454" s="62">
        <v>0</v>
      </c>
      <c r="I454" s="61"/>
      <c r="J454" s="61" t="s">
        <v>219</v>
      </c>
    </row>
    <row r="455" spans="1:10" ht="43.2" x14ac:dyDescent="0.3">
      <c r="A455" s="66" t="s">
        <v>738</v>
      </c>
      <c r="B455" s="66" t="s">
        <v>156</v>
      </c>
      <c r="C455" s="66" t="s">
        <v>216</v>
      </c>
      <c r="D455" s="66" t="s">
        <v>585</v>
      </c>
      <c r="E455" s="66" t="s">
        <v>586</v>
      </c>
      <c r="F455" s="66" t="s">
        <v>12</v>
      </c>
      <c r="G455" s="66" t="s">
        <v>13</v>
      </c>
      <c r="H455" s="62">
        <v>75000</v>
      </c>
      <c r="I455" s="61"/>
      <c r="J455" s="61" t="s">
        <v>219</v>
      </c>
    </row>
    <row r="456" spans="1:10" ht="43.2" x14ac:dyDescent="0.3">
      <c r="A456" s="66" t="s">
        <v>738</v>
      </c>
      <c r="B456" s="66" t="s">
        <v>156</v>
      </c>
      <c r="C456" s="66" t="s">
        <v>216</v>
      </c>
      <c r="D456" s="66" t="s">
        <v>585</v>
      </c>
      <c r="E456" s="66" t="s">
        <v>586</v>
      </c>
      <c r="F456" s="66" t="s">
        <v>16</v>
      </c>
      <c r="G456" s="66" t="s">
        <v>17</v>
      </c>
      <c r="H456" s="62">
        <v>1364682</v>
      </c>
      <c r="I456" s="61"/>
      <c r="J456" s="61" t="s">
        <v>219</v>
      </c>
    </row>
    <row r="457" spans="1:10" ht="28.8" x14ac:dyDescent="0.3">
      <c r="A457" s="66" t="s">
        <v>738</v>
      </c>
      <c r="B457" s="66" t="s">
        <v>158</v>
      </c>
      <c r="C457" s="66" t="s">
        <v>216</v>
      </c>
      <c r="D457" s="66" t="s">
        <v>587</v>
      </c>
      <c r="E457" s="66" t="s">
        <v>588</v>
      </c>
      <c r="F457" s="66" t="s">
        <v>16</v>
      </c>
      <c r="G457" s="66" t="s">
        <v>17</v>
      </c>
      <c r="H457" s="62">
        <v>64188</v>
      </c>
      <c r="I457" s="61"/>
      <c r="J457" s="61" t="s">
        <v>219</v>
      </c>
    </row>
    <row r="458" spans="1:10" ht="28.8" x14ac:dyDescent="0.3">
      <c r="A458" s="66" t="s">
        <v>738</v>
      </c>
      <c r="B458" s="66" t="s">
        <v>158</v>
      </c>
      <c r="C458" s="66" t="s">
        <v>216</v>
      </c>
      <c r="D458" s="66" t="s">
        <v>589</v>
      </c>
      <c r="E458" s="66" t="s">
        <v>590</v>
      </c>
      <c r="F458" s="66" t="s">
        <v>16</v>
      </c>
      <c r="G458" s="66" t="s">
        <v>17</v>
      </c>
      <c r="H458" s="62">
        <v>40417</v>
      </c>
      <c r="I458" s="61"/>
      <c r="J458" s="61" t="s">
        <v>219</v>
      </c>
    </row>
    <row r="459" spans="1:10" ht="28.8" x14ac:dyDescent="0.3">
      <c r="A459" s="66" t="s">
        <v>738</v>
      </c>
      <c r="B459" s="66" t="s">
        <v>158</v>
      </c>
      <c r="C459" s="66" t="s">
        <v>216</v>
      </c>
      <c r="D459" s="66" t="s">
        <v>591</v>
      </c>
      <c r="E459" s="66" t="s">
        <v>592</v>
      </c>
      <c r="F459" s="66" t="s">
        <v>16</v>
      </c>
      <c r="G459" s="66" t="s">
        <v>17</v>
      </c>
      <c r="H459" s="62">
        <v>213408</v>
      </c>
      <c r="I459" s="61"/>
      <c r="J459" s="61" t="s">
        <v>219</v>
      </c>
    </row>
    <row r="460" spans="1:10" ht="28.8" x14ac:dyDescent="0.3">
      <c r="A460" s="66" t="s">
        <v>738</v>
      </c>
      <c r="B460" s="66" t="s">
        <v>158</v>
      </c>
      <c r="C460" s="66" t="s">
        <v>216</v>
      </c>
      <c r="D460" s="66" t="s">
        <v>593</v>
      </c>
      <c r="E460" s="66" t="s">
        <v>594</v>
      </c>
      <c r="F460" s="66" t="s">
        <v>16</v>
      </c>
      <c r="G460" s="66" t="s">
        <v>17</v>
      </c>
      <c r="H460" s="62">
        <v>688720</v>
      </c>
      <c r="I460" s="61"/>
      <c r="J460" s="61" t="s">
        <v>219</v>
      </c>
    </row>
    <row r="461" spans="1:10" ht="28.8" x14ac:dyDescent="0.3">
      <c r="A461" s="66" t="s">
        <v>738</v>
      </c>
      <c r="B461" s="66" t="s">
        <v>158</v>
      </c>
      <c r="C461" s="66" t="s">
        <v>216</v>
      </c>
      <c r="D461" s="66" t="s">
        <v>593</v>
      </c>
      <c r="E461" s="66" t="s">
        <v>594</v>
      </c>
      <c r="F461" s="66" t="s">
        <v>36</v>
      </c>
      <c r="G461" s="66" t="s">
        <v>37</v>
      </c>
      <c r="H461" s="62">
        <v>100000</v>
      </c>
      <c r="I461" s="61"/>
      <c r="J461" s="61" t="s">
        <v>219</v>
      </c>
    </row>
    <row r="462" spans="1:10" ht="43.2" x14ac:dyDescent="0.3">
      <c r="A462" s="66" t="s">
        <v>738</v>
      </c>
      <c r="B462" s="66" t="s">
        <v>158</v>
      </c>
      <c r="C462" s="66" t="s">
        <v>216</v>
      </c>
      <c r="D462" s="66" t="s">
        <v>595</v>
      </c>
      <c r="E462" s="66" t="s">
        <v>394</v>
      </c>
      <c r="F462" s="66" t="s">
        <v>16</v>
      </c>
      <c r="G462" s="66" t="s">
        <v>17</v>
      </c>
      <c r="H462" s="62">
        <v>146523</v>
      </c>
      <c r="I462" s="61"/>
      <c r="J462" s="61" t="s">
        <v>219</v>
      </c>
    </row>
    <row r="463" spans="1:10" ht="28.8" x14ac:dyDescent="0.3">
      <c r="A463" s="66" t="s">
        <v>738</v>
      </c>
      <c r="B463" s="66" t="s">
        <v>160</v>
      </c>
      <c r="C463" s="66" t="s">
        <v>216</v>
      </c>
      <c r="D463" s="66" t="s">
        <v>335</v>
      </c>
      <c r="E463" s="66" t="s">
        <v>336</v>
      </c>
      <c r="F463" s="66" t="s">
        <v>16</v>
      </c>
      <c r="G463" s="66" t="s">
        <v>17</v>
      </c>
      <c r="H463" s="62">
        <v>1252695</v>
      </c>
      <c r="I463" s="61">
        <v>69</v>
      </c>
      <c r="J463" s="61" t="s">
        <v>228</v>
      </c>
    </row>
    <row r="464" spans="1:10" ht="28.8" x14ac:dyDescent="0.3">
      <c r="A464" s="66" t="s">
        <v>738</v>
      </c>
      <c r="B464" s="66" t="s">
        <v>160</v>
      </c>
      <c r="C464" s="66" t="s">
        <v>216</v>
      </c>
      <c r="D464" s="66" t="s">
        <v>335</v>
      </c>
      <c r="E464" s="66" t="s">
        <v>336</v>
      </c>
      <c r="F464" s="66" t="s">
        <v>12</v>
      </c>
      <c r="G464" s="66" t="s">
        <v>13</v>
      </c>
      <c r="H464" s="62">
        <v>62954</v>
      </c>
      <c r="I464" s="61">
        <v>69</v>
      </c>
      <c r="J464" s="61" t="s">
        <v>228</v>
      </c>
    </row>
    <row r="465" spans="1:10" ht="28.8" x14ac:dyDescent="0.3">
      <c r="A465" s="66" t="s">
        <v>738</v>
      </c>
      <c r="B465" s="66" t="s">
        <v>160</v>
      </c>
      <c r="C465" s="66" t="s">
        <v>216</v>
      </c>
      <c r="D465" s="66" t="s">
        <v>335</v>
      </c>
      <c r="E465" s="66" t="s">
        <v>336</v>
      </c>
      <c r="F465" s="66" t="s">
        <v>36</v>
      </c>
      <c r="G465" s="66" t="s">
        <v>37</v>
      </c>
      <c r="H465" s="62">
        <v>40000</v>
      </c>
      <c r="I465" s="61">
        <v>69</v>
      </c>
      <c r="J465" s="61" t="s">
        <v>228</v>
      </c>
    </row>
    <row r="466" spans="1:10" ht="28.8" x14ac:dyDescent="0.3">
      <c r="A466" s="66" t="s">
        <v>738</v>
      </c>
      <c r="B466" s="66" t="s">
        <v>160</v>
      </c>
      <c r="C466" s="66" t="s">
        <v>216</v>
      </c>
      <c r="D466" s="66" t="s">
        <v>335</v>
      </c>
      <c r="E466" s="66" t="s">
        <v>336</v>
      </c>
      <c r="F466" s="66" t="s">
        <v>20</v>
      </c>
      <c r="G466" s="66" t="s">
        <v>21</v>
      </c>
      <c r="H466" s="62">
        <v>484000</v>
      </c>
      <c r="I466" s="61">
        <v>69</v>
      </c>
      <c r="J466" s="61" t="s">
        <v>228</v>
      </c>
    </row>
    <row r="467" spans="1:10" ht="28.8" x14ac:dyDescent="0.3">
      <c r="A467" s="66" t="s">
        <v>738</v>
      </c>
      <c r="B467" s="66" t="s">
        <v>160</v>
      </c>
      <c r="C467" s="66" t="s">
        <v>216</v>
      </c>
      <c r="D467" s="66" t="s">
        <v>596</v>
      </c>
      <c r="E467" s="66" t="s">
        <v>597</v>
      </c>
      <c r="F467" s="66" t="s">
        <v>16</v>
      </c>
      <c r="G467" s="66" t="s">
        <v>17</v>
      </c>
      <c r="H467" s="62">
        <v>556054</v>
      </c>
      <c r="I467" s="61"/>
      <c r="J467" s="61" t="s">
        <v>219</v>
      </c>
    </row>
    <row r="468" spans="1:10" ht="43.2" x14ac:dyDescent="0.3">
      <c r="A468" s="66" t="s">
        <v>738</v>
      </c>
      <c r="B468" s="66" t="s">
        <v>162</v>
      </c>
      <c r="C468" s="66" t="s">
        <v>216</v>
      </c>
      <c r="D468" s="66" t="s">
        <v>598</v>
      </c>
      <c r="E468" s="66" t="s">
        <v>599</v>
      </c>
      <c r="F468" s="66" t="s">
        <v>16</v>
      </c>
      <c r="G468" s="66" t="s">
        <v>17</v>
      </c>
      <c r="H468" s="62">
        <v>24361</v>
      </c>
      <c r="I468" s="61"/>
      <c r="J468" s="61" t="s">
        <v>219</v>
      </c>
    </row>
    <row r="469" spans="1:10" ht="28.8" x14ac:dyDescent="0.3">
      <c r="A469" s="66" t="s">
        <v>738</v>
      </c>
      <c r="B469" s="66" t="s">
        <v>162</v>
      </c>
      <c r="C469" s="66" t="s">
        <v>216</v>
      </c>
      <c r="D469" s="66" t="s">
        <v>600</v>
      </c>
      <c r="E469" s="66" t="s">
        <v>601</v>
      </c>
      <c r="F469" s="66" t="s">
        <v>16</v>
      </c>
      <c r="G469" s="66" t="s">
        <v>17</v>
      </c>
      <c r="H469" s="62">
        <v>434364</v>
      </c>
      <c r="I469" s="61"/>
      <c r="J469" s="61" t="s">
        <v>219</v>
      </c>
    </row>
    <row r="470" spans="1:10" ht="28.8" x14ac:dyDescent="0.3">
      <c r="A470" s="66" t="s">
        <v>738</v>
      </c>
      <c r="B470" s="66" t="s">
        <v>162</v>
      </c>
      <c r="C470" s="66" t="s">
        <v>216</v>
      </c>
      <c r="D470" s="66" t="s">
        <v>600</v>
      </c>
      <c r="E470" s="66" t="s">
        <v>601</v>
      </c>
      <c r="F470" s="66" t="s">
        <v>12</v>
      </c>
      <c r="G470" s="66" t="s">
        <v>13</v>
      </c>
      <c r="H470" s="62">
        <v>0</v>
      </c>
      <c r="I470" s="61"/>
      <c r="J470" s="61" t="s">
        <v>219</v>
      </c>
    </row>
    <row r="471" spans="1:10" ht="28.8" x14ac:dyDescent="0.3">
      <c r="A471" s="66" t="s">
        <v>738</v>
      </c>
      <c r="B471" s="66" t="s">
        <v>162</v>
      </c>
      <c r="C471" s="66" t="s">
        <v>216</v>
      </c>
      <c r="D471" s="66" t="s">
        <v>600</v>
      </c>
      <c r="E471" s="66" t="s">
        <v>601</v>
      </c>
      <c r="F471" s="66" t="s">
        <v>20</v>
      </c>
      <c r="G471" s="66" t="s">
        <v>21</v>
      </c>
      <c r="H471" s="62">
        <v>184500</v>
      </c>
      <c r="I471" s="61"/>
      <c r="J471" s="61" t="s">
        <v>219</v>
      </c>
    </row>
    <row r="472" spans="1:10" ht="28.8" x14ac:dyDescent="0.3">
      <c r="A472" s="66" t="s">
        <v>738</v>
      </c>
      <c r="B472" s="66" t="s">
        <v>162</v>
      </c>
      <c r="C472" s="66" t="s">
        <v>216</v>
      </c>
      <c r="D472" s="66" t="s">
        <v>600</v>
      </c>
      <c r="E472" s="66" t="s">
        <v>601</v>
      </c>
      <c r="F472" s="66" t="s">
        <v>36</v>
      </c>
      <c r="G472" s="66" t="s">
        <v>37</v>
      </c>
      <c r="H472" s="62">
        <v>0</v>
      </c>
      <c r="I472" s="61"/>
      <c r="J472" s="61" t="s">
        <v>219</v>
      </c>
    </row>
    <row r="473" spans="1:10" ht="28.8" x14ac:dyDescent="0.3">
      <c r="A473" s="66" t="s">
        <v>738</v>
      </c>
      <c r="B473" s="66" t="s">
        <v>164</v>
      </c>
      <c r="C473" s="66" t="s">
        <v>216</v>
      </c>
      <c r="D473" s="66" t="s">
        <v>602</v>
      </c>
      <c r="E473" s="66" t="s">
        <v>603</v>
      </c>
      <c r="F473" s="66" t="s">
        <v>20</v>
      </c>
      <c r="G473" s="66" t="s">
        <v>21</v>
      </c>
      <c r="H473" s="62">
        <v>876830</v>
      </c>
      <c r="I473" s="61"/>
      <c r="J473" s="61" t="s">
        <v>219</v>
      </c>
    </row>
    <row r="474" spans="1:10" ht="28.8" x14ac:dyDescent="0.3">
      <c r="A474" s="66" t="s">
        <v>738</v>
      </c>
      <c r="B474" s="66" t="s">
        <v>164</v>
      </c>
      <c r="C474" s="66" t="s">
        <v>216</v>
      </c>
      <c r="D474" s="66" t="s">
        <v>602</v>
      </c>
      <c r="E474" s="66" t="s">
        <v>603</v>
      </c>
      <c r="F474" s="66" t="s">
        <v>16</v>
      </c>
      <c r="G474" s="66" t="s">
        <v>17</v>
      </c>
      <c r="H474" s="62">
        <v>6787701</v>
      </c>
      <c r="I474" s="61"/>
      <c r="J474" s="61" t="s">
        <v>219</v>
      </c>
    </row>
    <row r="475" spans="1:10" ht="28.8" x14ac:dyDescent="0.3">
      <c r="A475" s="66" t="s">
        <v>738</v>
      </c>
      <c r="B475" s="66" t="s">
        <v>164</v>
      </c>
      <c r="C475" s="66" t="s">
        <v>216</v>
      </c>
      <c r="D475" s="66" t="s">
        <v>604</v>
      </c>
      <c r="E475" s="66" t="s">
        <v>605</v>
      </c>
      <c r="F475" s="66" t="s">
        <v>16</v>
      </c>
      <c r="G475" s="66" t="s">
        <v>17</v>
      </c>
      <c r="H475" s="62">
        <v>1504686</v>
      </c>
      <c r="I475" s="61"/>
      <c r="J475" s="61" t="s">
        <v>219</v>
      </c>
    </row>
    <row r="476" spans="1:10" ht="28.8" x14ac:dyDescent="0.3">
      <c r="A476" s="66" t="s">
        <v>738</v>
      </c>
      <c r="B476" s="66" t="s">
        <v>164</v>
      </c>
      <c r="C476" s="66" t="s">
        <v>216</v>
      </c>
      <c r="D476" s="66" t="s">
        <v>604</v>
      </c>
      <c r="E476" s="66" t="s">
        <v>605</v>
      </c>
      <c r="F476" s="66" t="s">
        <v>12</v>
      </c>
      <c r="G476" s="66" t="s">
        <v>13</v>
      </c>
      <c r="H476" s="62">
        <v>100000</v>
      </c>
      <c r="I476" s="61"/>
      <c r="J476" s="61" t="s">
        <v>219</v>
      </c>
    </row>
    <row r="477" spans="1:10" ht="28.8" x14ac:dyDescent="0.3">
      <c r="A477" s="66" t="s">
        <v>738</v>
      </c>
      <c r="B477" s="66" t="s">
        <v>164</v>
      </c>
      <c r="C477" s="66" t="s">
        <v>216</v>
      </c>
      <c r="D477" s="66" t="s">
        <v>604</v>
      </c>
      <c r="E477" s="66" t="s">
        <v>605</v>
      </c>
      <c r="F477" s="66" t="s">
        <v>20</v>
      </c>
      <c r="G477" s="66" t="s">
        <v>21</v>
      </c>
      <c r="H477" s="62">
        <v>97026</v>
      </c>
      <c r="I477" s="61"/>
      <c r="J477" s="61" t="s">
        <v>219</v>
      </c>
    </row>
    <row r="478" spans="1:10" ht="28.8" x14ac:dyDescent="0.3">
      <c r="A478" s="66" t="s">
        <v>738</v>
      </c>
      <c r="B478" s="66" t="s">
        <v>164</v>
      </c>
      <c r="C478" s="66" t="s">
        <v>216</v>
      </c>
      <c r="D478" s="66" t="s">
        <v>606</v>
      </c>
      <c r="E478" s="66" t="s">
        <v>607</v>
      </c>
      <c r="F478" s="66" t="s">
        <v>20</v>
      </c>
      <c r="G478" s="66" t="s">
        <v>21</v>
      </c>
      <c r="H478" s="62">
        <v>90150</v>
      </c>
      <c r="I478" s="61"/>
      <c r="J478" s="61" t="s">
        <v>219</v>
      </c>
    </row>
    <row r="479" spans="1:10" ht="28.8" x14ac:dyDescent="0.3">
      <c r="A479" s="66" t="s">
        <v>738</v>
      </c>
      <c r="B479" s="66" t="s">
        <v>164</v>
      </c>
      <c r="C479" s="66" t="s">
        <v>216</v>
      </c>
      <c r="D479" s="66" t="s">
        <v>606</v>
      </c>
      <c r="E479" s="66" t="s">
        <v>607</v>
      </c>
      <c r="F479" s="66" t="s">
        <v>12</v>
      </c>
      <c r="G479" s="66" t="s">
        <v>13</v>
      </c>
      <c r="H479" s="62">
        <v>14001</v>
      </c>
      <c r="I479" s="61"/>
      <c r="J479" s="61" t="s">
        <v>219</v>
      </c>
    </row>
    <row r="480" spans="1:10" ht="28.8" x14ac:dyDescent="0.3">
      <c r="A480" s="66" t="s">
        <v>738</v>
      </c>
      <c r="B480" s="66" t="s">
        <v>164</v>
      </c>
      <c r="C480" s="66" t="s">
        <v>216</v>
      </c>
      <c r="D480" s="66" t="s">
        <v>606</v>
      </c>
      <c r="E480" s="66" t="s">
        <v>607</v>
      </c>
      <c r="F480" s="66" t="s">
        <v>16</v>
      </c>
      <c r="G480" s="66" t="s">
        <v>17</v>
      </c>
      <c r="H480" s="62">
        <v>160000</v>
      </c>
      <c r="I480" s="61"/>
      <c r="J480" s="61" t="s">
        <v>219</v>
      </c>
    </row>
    <row r="481" spans="1:10" ht="43.2" x14ac:dyDescent="0.3">
      <c r="A481" s="66" t="s">
        <v>738</v>
      </c>
      <c r="B481" s="66" t="s">
        <v>164</v>
      </c>
      <c r="C481" s="66" t="s">
        <v>216</v>
      </c>
      <c r="D481" s="66" t="s">
        <v>608</v>
      </c>
      <c r="E481" s="66" t="s">
        <v>609</v>
      </c>
      <c r="F481" s="66" t="s">
        <v>16</v>
      </c>
      <c r="G481" s="66" t="s">
        <v>17</v>
      </c>
      <c r="H481" s="62">
        <v>26465967</v>
      </c>
      <c r="I481" s="61"/>
      <c r="J481" s="61" t="s">
        <v>219</v>
      </c>
    </row>
    <row r="482" spans="1:10" ht="43.2" x14ac:dyDescent="0.3">
      <c r="A482" s="66" t="s">
        <v>738</v>
      </c>
      <c r="B482" s="66" t="s">
        <v>164</v>
      </c>
      <c r="C482" s="66" t="s">
        <v>216</v>
      </c>
      <c r="D482" s="66" t="s">
        <v>608</v>
      </c>
      <c r="E482" s="66" t="s">
        <v>609</v>
      </c>
      <c r="F482" s="66" t="s">
        <v>12</v>
      </c>
      <c r="G482" s="66" t="s">
        <v>13</v>
      </c>
      <c r="H482" s="62">
        <v>500000</v>
      </c>
      <c r="I482" s="61"/>
      <c r="J482" s="61" t="s">
        <v>219</v>
      </c>
    </row>
    <row r="483" spans="1:10" ht="43.2" x14ac:dyDescent="0.3">
      <c r="A483" s="66" t="s">
        <v>738</v>
      </c>
      <c r="B483" s="66" t="s">
        <v>164</v>
      </c>
      <c r="C483" s="66" t="s">
        <v>216</v>
      </c>
      <c r="D483" s="66" t="s">
        <v>608</v>
      </c>
      <c r="E483" s="66" t="s">
        <v>609</v>
      </c>
      <c r="F483" s="66" t="s">
        <v>20</v>
      </c>
      <c r="G483" s="66" t="s">
        <v>21</v>
      </c>
      <c r="H483" s="62">
        <v>1597141</v>
      </c>
      <c r="I483" s="61"/>
      <c r="J483" s="61" t="s">
        <v>219</v>
      </c>
    </row>
    <row r="484" spans="1:10" ht="43.2" x14ac:dyDescent="0.3">
      <c r="A484" s="66" t="s">
        <v>738</v>
      </c>
      <c r="B484" s="66" t="s">
        <v>164</v>
      </c>
      <c r="C484" s="66" t="s">
        <v>216</v>
      </c>
      <c r="D484" s="66" t="s">
        <v>608</v>
      </c>
      <c r="E484" s="66" t="s">
        <v>609</v>
      </c>
      <c r="F484" s="66" t="s">
        <v>36</v>
      </c>
      <c r="G484" s="66" t="s">
        <v>37</v>
      </c>
      <c r="H484" s="62">
        <v>1600000</v>
      </c>
      <c r="I484" s="61"/>
      <c r="J484" s="61" t="s">
        <v>219</v>
      </c>
    </row>
    <row r="485" spans="1:10" ht="28.8" x14ac:dyDescent="0.3">
      <c r="A485" s="66" t="s">
        <v>738</v>
      </c>
      <c r="B485" s="66" t="s">
        <v>166</v>
      </c>
      <c r="C485" s="66" t="s">
        <v>216</v>
      </c>
      <c r="D485" s="66" t="s">
        <v>610</v>
      </c>
      <c r="E485" s="66" t="s">
        <v>611</v>
      </c>
      <c r="F485" s="66" t="s">
        <v>16</v>
      </c>
      <c r="G485" s="66" t="s">
        <v>17</v>
      </c>
      <c r="H485" s="62">
        <v>1194929</v>
      </c>
      <c r="I485" s="61"/>
      <c r="J485" s="61" t="s">
        <v>219</v>
      </c>
    </row>
    <row r="486" spans="1:10" ht="28.8" x14ac:dyDescent="0.3">
      <c r="A486" s="66" t="s">
        <v>738</v>
      </c>
      <c r="B486" s="66" t="s">
        <v>168</v>
      </c>
      <c r="C486" s="66" t="s">
        <v>216</v>
      </c>
      <c r="D486" s="66" t="s">
        <v>612</v>
      </c>
      <c r="E486" s="66" t="s">
        <v>613</v>
      </c>
      <c r="F486" s="66" t="s">
        <v>16</v>
      </c>
      <c r="G486" s="66" t="s">
        <v>17</v>
      </c>
      <c r="H486" s="62">
        <v>1682788</v>
      </c>
      <c r="I486" s="61"/>
      <c r="J486" s="61" t="s">
        <v>219</v>
      </c>
    </row>
    <row r="487" spans="1:10" ht="28.8" x14ac:dyDescent="0.3">
      <c r="A487" s="66" t="s">
        <v>738</v>
      </c>
      <c r="B487" s="66" t="s">
        <v>168</v>
      </c>
      <c r="C487" s="66" t="s">
        <v>216</v>
      </c>
      <c r="D487" s="66" t="s">
        <v>612</v>
      </c>
      <c r="E487" s="66" t="s">
        <v>613</v>
      </c>
      <c r="F487" s="66" t="s">
        <v>12</v>
      </c>
      <c r="G487" s="66" t="s">
        <v>13</v>
      </c>
      <c r="H487" s="62">
        <v>98000</v>
      </c>
      <c r="I487" s="61"/>
      <c r="J487" s="61" t="s">
        <v>219</v>
      </c>
    </row>
    <row r="488" spans="1:10" ht="28.8" x14ac:dyDescent="0.3">
      <c r="A488" s="66" t="s">
        <v>738</v>
      </c>
      <c r="B488" s="66" t="s">
        <v>168</v>
      </c>
      <c r="C488" s="66" t="s">
        <v>216</v>
      </c>
      <c r="D488" s="66" t="s">
        <v>612</v>
      </c>
      <c r="E488" s="66" t="s">
        <v>613</v>
      </c>
      <c r="F488" s="66" t="s">
        <v>36</v>
      </c>
      <c r="G488" s="66" t="s">
        <v>37</v>
      </c>
      <c r="H488" s="62">
        <v>55000</v>
      </c>
      <c r="I488" s="61"/>
      <c r="J488" s="61" t="s">
        <v>219</v>
      </c>
    </row>
    <row r="489" spans="1:10" ht="28.8" x14ac:dyDescent="0.3">
      <c r="A489" s="66" t="s">
        <v>738</v>
      </c>
      <c r="B489" s="66" t="s">
        <v>168</v>
      </c>
      <c r="C489" s="66" t="s">
        <v>216</v>
      </c>
      <c r="D489" s="66" t="s">
        <v>612</v>
      </c>
      <c r="E489" s="66" t="s">
        <v>613</v>
      </c>
      <c r="F489" s="66" t="s">
        <v>20</v>
      </c>
      <c r="G489" s="66" t="s">
        <v>21</v>
      </c>
      <c r="H489" s="62">
        <v>356587</v>
      </c>
      <c r="I489" s="61"/>
      <c r="J489" s="61" t="s">
        <v>219</v>
      </c>
    </row>
    <row r="490" spans="1:10" ht="43.2" x14ac:dyDescent="0.3">
      <c r="A490" s="66" t="s">
        <v>738</v>
      </c>
      <c r="B490" s="66" t="s">
        <v>170</v>
      </c>
      <c r="C490" s="66" t="s">
        <v>216</v>
      </c>
      <c r="D490" s="66" t="s">
        <v>614</v>
      </c>
      <c r="E490" s="66" t="s">
        <v>615</v>
      </c>
      <c r="F490" s="66" t="s">
        <v>36</v>
      </c>
      <c r="G490" s="66" t="s">
        <v>37</v>
      </c>
      <c r="H490" s="62">
        <v>33000</v>
      </c>
      <c r="I490" s="61"/>
      <c r="J490" s="61" t="s">
        <v>219</v>
      </c>
    </row>
    <row r="491" spans="1:10" ht="43.2" x14ac:dyDescent="0.3">
      <c r="A491" s="66" t="s">
        <v>738</v>
      </c>
      <c r="B491" s="66" t="s">
        <v>170</v>
      </c>
      <c r="C491" s="66" t="s">
        <v>216</v>
      </c>
      <c r="D491" s="66" t="s">
        <v>614</v>
      </c>
      <c r="E491" s="66" t="s">
        <v>615</v>
      </c>
      <c r="F491" s="66" t="s">
        <v>12</v>
      </c>
      <c r="G491" s="66" t="s">
        <v>13</v>
      </c>
      <c r="H491" s="62">
        <v>100000</v>
      </c>
      <c r="I491" s="61"/>
      <c r="J491" s="61" t="s">
        <v>219</v>
      </c>
    </row>
    <row r="492" spans="1:10" ht="43.2" x14ac:dyDescent="0.3">
      <c r="A492" s="66" t="s">
        <v>738</v>
      </c>
      <c r="B492" s="66" t="s">
        <v>170</v>
      </c>
      <c r="C492" s="66" t="s">
        <v>216</v>
      </c>
      <c r="D492" s="66" t="s">
        <v>614</v>
      </c>
      <c r="E492" s="66" t="s">
        <v>615</v>
      </c>
      <c r="F492" s="66" t="s">
        <v>16</v>
      </c>
      <c r="G492" s="66" t="s">
        <v>17</v>
      </c>
      <c r="H492" s="62">
        <v>1740500</v>
      </c>
      <c r="I492" s="61"/>
      <c r="J492" s="61" t="s">
        <v>219</v>
      </c>
    </row>
    <row r="493" spans="1:10" ht="43.2" x14ac:dyDescent="0.3">
      <c r="A493" s="66" t="s">
        <v>738</v>
      </c>
      <c r="B493" s="66" t="s">
        <v>170</v>
      </c>
      <c r="C493" s="66" t="s">
        <v>216</v>
      </c>
      <c r="D493" s="66" t="s">
        <v>616</v>
      </c>
      <c r="E493" s="66" t="s">
        <v>617</v>
      </c>
      <c r="F493" s="66" t="s">
        <v>16</v>
      </c>
      <c r="G493" s="66" t="s">
        <v>17</v>
      </c>
      <c r="H493" s="62">
        <v>734645</v>
      </c>
      <c r="I493" s="61"/>
      <c r="J493" s="61" t="s">
        <v>219</v>
      </c>
    </row>
    <row r="494" spans="1:10" ht="43.2" x14ac:dyDescent="0.3">
      <c r="A494" s="66" t="s">
        <v>738</v>
      </c>
      <c r="B494" s="66" t="s">
        <v>170</v>
      </c>
      <c r="C494" s="66" t="s">
        <v>216</v>
      </c>
      <c r="D494" s="66" t="s">
        <v>616</v>
      </c>
      <c r="E494" s="66" t="s">
        <v>617</v>
      </c>
      <c r="F494" s="66" t="s">
        <v>36</v>
      </c>
      <c r="G494" s="66" t="s">
        <v>37</v>
      </c>
      <c r="H494" s="62">
        <v>100000</v>
      </c>
      <c r="I494" s="61"/>
      <c r="J494" s="61" t="s">
        <v>219</v>
      </c>
    </row>
    <row r="495" spans="1:10" ht="28.8" x14ac:dyDescent="0.3">
      <c r="A495" s="66" t="s">
        <v>738</v>
      </c>
      <c r="B495" s="66" t="s">
        <v>172</v>
      </c>
      <c r="C495" s="66" t="s">
        <v>216</v>
      </c>
      <c r="D495" s="66" t="s">
        <v>618</v>
      </c>
      <c r="E495" s="66" t="s">
        <v>619</v>
      </c>
      <c r="F495" s="66" t="s">
        <v>16</v>
      </c>
      <c r="G495" s="66" t="s">
        <v>17</v>
      </c>
      <c r="H495" s="62">
        <v>389655</v>
      </c>
      <c r="I495" s="61"/>
      <c r="J495" s="61" t="s">
        <v>219</v>
      </c>
    </row>
    <row r="496" spans="1:10" ht="28.8" x14ac:dyDescent="0.3">
      <c r="A496" s="66" t="s">
        <v>738</v>
      </c>
      <c r="B496" s="66" t="s">
        <v>172</v>
      </c>
      <c r="C496" s="66" t="s">
        <v>216</v>
      </c>
      <c r="D496" s="66" t="s">
        <v>620</v>
      </c>
      <c r="E496" s="66" t="s">
        <v>621</v>
      </c>
      <c r="F496" s="66" t="s">
        <v>16</v>
      </c>
      <c r="G496" s="66" t="s">
        <v>17</v>
      </c>
      <c r="H496" s="62">
        <v>1482561</v>
      </c>
      <c r="I496" s="61"/>
      <c r="J496" s="61" t="s">
        <v>219</v>
      </c>
    </row>
    <row r="497" spans="1:10" ht="28.8" x14ac:dyDescent="0.3">
      <c r="A497" s="66" t="s">
        <v>738</v>
      </c>
      <c r="B497" s="66" t="s">
        <v>172</v>
      </c>
      <c r="C497" s="66" t="s">
        <v>216</v>
      </c>
      <c r="D497" s="66" t="s">
        <v>620</v>
      </c>
      <c r="E497" s="66" t="s">
        <v>621</v>
      </c>
      <c r="F497" s="66" t="s">
        <v>36</v>
      </c>
      <c r="G497" s="66" t="s">
        <v>37</v>
      </c>
      <c r="H497" s="62">
        <v>0</v>
      </c>
      <c r="I497" s="61"/>
      <c r="J497" s="61" t="s">
        <v>219</v>
      </c>
    </row>
    <row r="498" spans="1:10" ht="28.8" x14ac:dyDescent="0.3">
      <c r="A498" s="66" t="s">
        <v>738</v>
      </c>
      <c r="B498" s="66" t="s">
        <v>172</v>
      </c>
      <c r="C498" s="66" t="s">
        <v>216</v>
      </c>
      <c r="D498" s="66" t="s">
        <v>620</v>
      </c>
      <c r="E498" s="66" t="s">
        <v>621</v>
      </c>
      <c r="F498" s="66" t="s">
        <v>32</v>
      </c>
      <c r="G498" s="66" t="s">
        <v>33</v>
      </c>
      <c r="H498" s="62">
        <v>127448</v>
      </c>
      <c r="I498" s="61"/>
      <c r="J498" s="61" t="s">
        <v>219</v>
      </c>
    </row>
    <row r="499" spans="1:10" ht="43.2" x14ac:dyDescent="0.3">
      <c r="A499" s="66" t="s">
        <v>738</v>
      </c>
      <c r="B499" s="66" t="s">
        <v>174</v>
      </c>
      <c r="C499" s="66" t="s">
        <v>216</v>
      </c>
      <c r="D499" s="66" t="s">
        <v>622</v>
      </c>
      <c r="E499" s="66" t="s">
        <v>623</v>
      </c>
      <c r="F499" s="66" t="s">
        <v>36</v>
      </c>
      <c r="G499" s="66" t="s">
        <v>37</v>
      </c>
      <c r="H499" s="62">
        <v>45000</v>
      </c>
      <c r="I499" s="61"/>
      <c r="J499" s="61" t="s">
        <v>219</v>
      </c>
    </row>
    <row r="500" spans="1:10" ht="43.2" x14ac:dyDescent="0.3">
      <c r="A500" s="66" t="s">
        <v>738</v>
      </c>
      <c r="B500" s="66" t="s">
        <v>174</v>
      </c>
      <c r="C500" s="66" t="s">
        <v>216</v>
      </c>
      <c r="D500" s="66" t="s">
        <v>622</v>
      </c>
      <c r="E500" s="66" t="s">
        <v>623</v>
      </c>
      <c r="F500" s="66" t="s">
        <v>20</v>
      </c>
      <c r="G500" s="66" t="s">
        <v>21</v>
      </c>
      <c r="H500" s="62">
        <v>251949</v>
      </c>
      <c r="I500" s="61"/>
      <c r="J500" s="61" t="s">
        <v>219</v>
      </c>
    </row>
    <row r="501" spans="1:10" ht="43.2" x14ac:dyDescent="0.3">
      <c r="A501" s="66" t="s">
        <v>738</v>
      </c>
      <c r="B501" s="66" t="s">
        <v>174</v>
      </c>
      <c r="C501" s="66" t="s">
        <v>216</v>
      </c>
      <c r="D501" s="66" t="s">
        <v>622</v>
      </c>
      <c r="E501" s="66" t="s">
        <v>623</v>
      </c>
      <c r="F501" s="66" t="s">
        <v>16</v>
      </c>
      <c r="G501" s="66" t="s">
        <v>17</v>
      </c>
      <c r="H501" s="62">
        <v>1076665</v>
      </c>
      <c r="I501" s="61"/>
      <c r="J501" s="61" t="s">
        <v>219</v>
      </c>
    </row>
    <row r="502" spans="1:10" ht="43.2" x14ac:dyDescent="0.3">
      <c r="A502" s="66" t="s">
        <v>738</v>
      </c>
      <c r="B502" s="66" t="s">
        <v>174</v>
      </c>
      <c r="C502" s="66" t="s">
        <v>216</v>
      </c>
      <c r="D502" s="66" t="s">
        <v>622</v>
      </c>
      <c r="E502" s="66" t="s">
        <v>623</v>
      </c>
      <c r="F502" s="66" t="s">
        <v>12</v>
      </c>
      <c r="G502" s="66" t="s">
        <v>13</v>
      </c>
      <c r="H502" s="62">
        <v>23000</v>
      </c>
      <c r="I502" s="61"/>
      <c r="J502" s="61" t="s">
        <v>219</v>
      </c>
    </row>
    <row r="503" spans="1:10" ht="28.8" x14ac:dyDescent="0.3">
      <c r="A503" s="66" t="s">
        <v>738</v>
      </c>
      <c r="B503" s="66" t="s">
        <v>174</v>
      </c>
      <c r="C503" s="66" t="s">
        <v>216</v>
      </c>
      <c r="D503" s="66" t="s">
        <v>624</v>
      </c>
      <c r="E503" s="66" t="s">
        <v>625</v>
      </c>
      <c r="F503" s="66" t="s">
        <v>12</v>
      </c>
      <c r="G503" s="66" t="s">
        <v>13</v>
      </c>
      <c r="H503" s="62">
        <v>200000</v>
      </c>
      <c r="I503" s="61"/>
      <c r="J503" s="61" t="s">
        <v>219</v>
      </c>
    </row>
    <row r="504" spans="1:10" ht="28.8" x14ac:dyDescent="0.3">
      <c r="A504" s="66" t="s">
        <v>738</v>
      </c>
      <c r="B504" s="66" t="s">
        <v>174</v>
      </c>
      <c r="C504" s="66" t="s">
        <v>216</v>
      </c>
      <c r="D504" s="66" t="s">
        <v>624</v>
      </c>
      <c r="E504" s="66" t="s">
        <v>625</v>
      </c>
      <c r="F504" s="66" t="s">
        <v>16</v>
      </c>
      <c r="G504" s="66" t="s">
        <v>17</v>
      </c>
      <c r="H504" s="62">
        <v>1548500</v>
      </c>
      <c r="I504" s="61"/>
      <c r="J504" s="61" t="s">
        <v>219</v>
      </c>
    </row>
    <row r="505" spans="1:10" ht="28.8" x14ac:dyDescent="0.3">
      <c r="A505" s="66" t="s">
        <v>738</v>
      </c>
      <c r="B505" s="66" t="s">
        <v>174</v>
      </c>
      <c r="C505" s="66" t="s">
        <v>216</v>
      </c>
      <c r="D505" s="66" t="s">
        <v>624</v>
      </c>
      <c r="E505" s="66" t="s">
        <v>625</v>
      </c>
      <c r="F505" s="66" t="s">
        <v>36</v>
      </c>
      <c r="G505" s="66" t="s">
        <v>37</v>
      </c>
      <c r="H505" s="62">
        <v>0</v>
      </c>
      <c r="I505" s="61"/>
      <c r="J505" s="61" t="s">
        <v>219</v>
      </c>
    </row>
    <row r="506" spans="1:10" ht="43.2" x14ac:dyDescent="0.3">
      <c r="A506" s="66" t="s">
        <v>738</v>
      </c>
      <c r="B506" s="66" t="s">
        <v>176</v>
      </c>
      <c r="C506" s="66" t="s">
        <v>216</v>
      </c>
      <c r="D506" s="66" t="s">
        <v>626</v>
      </c>
      <c r="E506" s="66" t="s">
        <v>627</v>
      </c>
      <c r="F506" s="66" t="s">
        <v>16</v>
      </c>
      <c r="G506" s="66" t="s">
        <v>17</v>
      </c>
      <c r="H506" s="62">
        <v>2010821</v>
      </c>
      <c r="I506" s="61"/>
      <c r="J506" s="61" t="s">
        <v>219</v>
      </c>
    </row>
    <row r="507" spans="1:10" ht="43.2" x14ac:dyDescent="0.3">
      <c r="A507" s="66" t="s">
        <v>738</v>
      </c>
      <c r="B507" s="66" t="s">
        <v>178</v>
      </c>
      <c r="C507" s="66" t="s">
        <v>216</v>
      </c>
      <c r="D507" s="66" t="s">
        <v>628</v>
      </c>
      <c r="E507" s="66" t="s">
        <v>629</v>
      </c>
      <c r="F507" s="66" t="s">
        <v>16</v>
      </c>
      <c r="G507" s="66" t="s">
        <v>17</v>
      </c>
      <c r="H507" s="62">
        <v>444617</v>
      </c>
      <c r="I507" s="61"/>
      <c r="J507" s="61" t="s">
        <v>219</v>
      </c>
    </row>
    <row r="508" spans="1:10" ht="43.2" x14ac:dyDescent="0.3">
      <c r="A508" s="66" t="s">
        <v>738</v>
      </c>
      <c r="B508" s="66" t="s">
        <v>178</v>
      </c>
      <c r="C508" s="66" t="s">
        <v>216</v>
      </c>
      <c r="D508" s="66" t="s">
        <v>628</v>
      </c>
      <c r="E508" s="66" t="s">
        <v>629</v>
      </c>
      <c r="F508" s="66" t="s">
        <v>12</v>
      </c>
      <c r="G508" s="66" t="s">
        <v>13</v>
      </c>
      <c r="H508" s="62">
        <v>6000</v>
      </c>
      <c r="I508" s="61"/>
      <c r="J508" s="61" t="s">
        <v>219</v>
      </c>
    </row>
    <row r="509" spans="1:10" ht="43.2" x14ac:dyDescent="0.3">
      <c r="A509" s="66" t="s">
        <v>738</v>
      </c>
      <c r="B509" s="66" t="s">
        <v>178</v>
      </c>
      <c r="C509" s="66" t="s">
        <v>216</v>
      </c>
      <c r="D509" s="66" t="s">
        <v>628</v>
      </c>
      <c r="E509" s="66" t="s">
        <v>629</v>
      </c>
      <c r="F509" s="66" t="s">
        <v>36</v>
      </c>
      <c r="G509" s="66" t="s">
        <v>37</v>
      </c>
      <c r="H509" s="62">
        <v>6000</v>
      </c>
      <c r="I509" s="61"/>
      <c r="J509" s="61" t="s">
        <v>219</v>
      </c>
    </row>
    <row r="510" spans="1:10" ht="28.8" x14ac:dyDescent="0.3">
      <c r="A510" s="66" t="s">
        <v>738</v>
      </c>
      <c r="B510" s="66" t="s">
        <v>180</v>
      </c>
      <c r="C510" s="66" t="s">
        <v>216</v>
      </c>
      <c r="D510" s="66" t="s">
        <v>233</v>
      </c>
      <c r="E510" s="66" t="s">
        <v>234</v>
      </c>
      <c r="F510" s="66" t="s">
        <v>36</v>
      </c>
      <c r="G510" s="66" t="s">
        <v>37</v>
      </c>
      <c r="H510" s="62">
        <v>0</v>
      </c>
      <c r="I510" s="61">
        <v>4</v>
      </c>
      <c r="J510" s="61" t="s">
        <v>228</v>
      </c>
    </row>
    <row r="511" spans="1:10" ht="28.8" x14ac:dyDescent="0.3">
      <c r="A511" s="66" t="s">
        <v>738</v>
      </c>
      <c r="B511" s="66" t="s">
        <v>180</v>
      </c>
      <c r="C511" s="66" t="s">
        <v>216</v>
      </c>
      <c r="D511" s="66" t="s">
        <v>233</v>
      </c>
      <c r="E511" s="66" t="s">
        <v>234</v>
      </c>
      <c r="F511" s="66" t="s">
        <v>20</v>
      </c>
      <c r="G511" s="66" t="s">
        <v>21</v>
      </c>
      <c r="H511" s="62">
        <v>0</v>
      </c>
      <c r="I511" s="61">
        <v>4</v>
      </c>
      <c r="J511" s="61" t="s">
        <v>228</v>
      </c>
    </row>
    <row r="512" spans="1:10" ht="28.8" x14ac:dyDescent="0.3">
      <c r="A512" s="66" t="s">
        <v>738</v>
      </c>
      <c r="B512" s="66" t="s">
        <v>180</v>
      </c>
      <c r="C512" s="66" t="s">
        <v>216</v>
      </c>
      <c r="D512" s="66" t="s">
        <v>233</v>
      </c>
      <c r="E512" s="66" t="s">
        <v>234</v>
      </c>
      <c r="F512" s="66" t="s">
        <v>12</v>
      </c>
      <c r="G512" s="66" t="s">
        <v>13</v>
      </c>
      <c r="H512" s="62">
        <v>0</v>
      </c>
      <c r="I512" s="61">
        <v>4</v>
      </c>
      <c r="J512" s="61" t="s">
        <v>228</v>
      </c>
    </row>
    <row r="513" spans="1:10" ht="28.8" x14ac:dyDescent="0.3">
      <c r="A513" s="66" t="s">
        <v>738</v>
      </c>
      <c r="B513" s="66" t="s">
        <v>180</v>
      </c>
      <c r="C513" s="66" t="s">
        <v>216</v>
      </c>
      <c r="D513" s="66" t="s">
        <v>233</v>
      </c>
      <c r="E513" s="66" t="s">
        <v>234</v>
      </c>
      <c r="F513" s="66" t="s">
        <v>16</v>
      </c>
      <c r="G513" s="66" t="s">
        <v>17</v>
      </c>
      <c r="H513" s="62">
        <v>0</v>
      </c>
      <c r="I513" s="61">
        <v>4</v>
      </c>
      <c r="J513" s="61" t="s">
        <v>228</v>
      </c>
    </row>
    <row r="514" spans="1:10" ht="28.8" x14ac:dyDescent="0.3">
      <c r="A514" s="66" t="s">
        <v>738</v>
      </c>
      <c r="B514" s="66" t="s">
        <v>180</v>
      </c>
      <c r="C514" s="66" t="s">
        <v>216</v>
      </c>
      <c r="D514" s="66" t="s">
        <v>630</v>
      </c>
      <c r="E514" s="66" t="s">
        <v>631</v>
      </c>
      <c r="F514" s="66" t="s">
        <v>16</v>
      </c>
      <c r="G514" s="66" t="s">
        <v>17</v>
      </c>
      <c r="H514" s="62">
        <v>1400852</v>
      </c>
      <c r="I514" s="61"/>
      <c r="J514" s="61" t="s">
        <v>219</v>
      </c>
    </row>
    <row r="515" spans="1:10" ht="28.8" x14ac:dyDescent="0.3">
      <c r="A515" s="66" t="s">
        <v>738</v>
      </c>
      <c r="B515" s="66" t="s">
        <v>180</v>
      </c>
      <c r="C515" s="66" t="s">
        <v>216</v>
      </c>
      <c r="D515" s="66" t="s">
        <v>630</v>
      </c>
      <c r="E515" s="66" t="s">
        <v>631</v>
      </c>
      <c r="F515" s="66" t="s">
        <v>12</v>
      </c>
      <c r="G515" s="66" t="s">
        <v>13</v>
      </c>
      <c r="H515" s="62">
        <v>15000</v>
      </c>
      <c r="I515" s="61"/>
      <c r="J515" s="61" t="s">
        <v>219</v>
      </c>
    </row>
    <row r="516" spans="1:10" ht="28.8" x14ac:dyDescent="0.3">
      <c r="A516" s="66" t="s">
        <v>738</v>
      </c>
      <c r="B516" s="66" t="s">
        <v>180</v>
      </c>
      <c r="C516" s="66" t="s">
        <v>216</v>
      </c>
      <c r="D516" s="66" t="s">
        <v>630</v>
      </c>
      <c r="E516" s="66" t="s">
        <v>631</v>
      </c>
      <c r="F516" s="66" t="s">
        <v>20</v>
      </c>
      <c r="G516" s="66" t="s">
        <v>21</v>
      </c>
      <c r="H516" s="62">
        <v>892100</v>
      </c>
      <c r="I516" s="61"/>
      <c r="J516" s="61" t="s">
        <v>219</v>
      </c>
    </row>
    <row r="517" spans="1:10" ht="43.2" x14ac:dyDescent="0.3">
      <c r="A517" s="66" t="s">
        <v>738</v>
      </c>
      <c r="B517" s="66" t="s">
        <v>180</v>
      </c>
      <c r="C517" s="66" t="s">
        <v>216</v>
      </c>
      <c r="D517" s="66" t="s">
        <v>632</v>
      </c>
      <c r="E517" s="66" t="s">
        <v>633</v>
      </c>
      <c r="F517" s="66" t="s">
        <v>20</v>
      </c>
      <c r="G517" s="66" t="s">
        <v>21</v>
      </c>
      <c r="H517" s="62">
        <v>671510</v>
      </c>
      <c r="I517" s="61"/>
      <c r="J517" s="61" t="s">
        <v>219</v>
      </c>
    </row>
    <row r="518" spans="1:10" ht="43.2" x14ac:dyDescent="0.3">
      <c r="A518" s="66" t="s">
        <v>738</v>
      </c>
      <c r="B518" s="66" t="s">
        <v>180</v>
      </c>
      <c r="C518" s="66" t="s">
        <v>216</v>
      </c>
      <c r="D518" s="66" t="s">
        <v>632</v>
      </c>
      <c r="E518" s="66" t="s">
        <v>633</v>
      </c>
      <c r="F518" s="66" t="s">
        <v>16</v>
      </c>
      <c r="G518" s="66" t="s">
        <v>17</v>
      </c>
      <c r="H518" s="62">
        <v>7133750</v>
      </c>
      <c r="I518" s="61"/>
      <c r="J518" s="61" t="s">
        <v>219</v>
      </c>
    </row>
    <row r="519" spans="1:10" ht="28.8" x14ac:dyDescent="0.3">
      <c r="A519" s="66" t="s">
        <v>738</v>
      </c>
      <c r="B519" s="66" t="s">
        <v>182</v>
      </c>
      <c r="C519" s="66" t="s">
        <v>216</v>
      </c>
      <c r="D519" s="66" t="s">
        <v>634</v>
      </c>
      <c r="E519" s="66" t="s">
        <v>635</v>
      </c>
      <c r="F519" s="66" t="s">
        <v>16</v>
      </c>
      <c r="G519" s="66" t="s">
        <v>17</v>
      </c>
      <c r="H519" s="62">
        <v>2129928</v>
      </c>
      <c r="I519" s="61"/>
      <c r="J519" s="61" t="s">
        <v>219</v>
      </c>
    </row>
    <row r="520" spans="1:10" ht="28.8" x14ac:dyDescent="0.3">
      <c r="A520" s="66" t="s">
        <v>738</v>
      </c>
      <c r="B520" s="66" t="s">
        <v>182</v>
      </c>
      <c r="C520" s="66" t="s">
        <v>216</v>
      </c>
      <c r="D520" s="66" t="s">
        <v>634</v>
      </c>
      <c r="E520" s="66" t="s">
        <v>635</v>
      </c>
      <c r="F520" s="66" t="s">
        <v>12</v>
      </c>
      <c r="G520" s="66" t="s">
        <v>13</v>
      </c>
      <c r="H520" s="62">
        <v>20000</v>
      </c>
      <c r="I520" s="61"/>
      <c r="J520" s="61" t="s">
        <v>219</v>
      </c>
    </row>
    <row r="521" spans="1:10" ht="28.8" x14ac:dyDescent="0.3">
      <c r="A521" s="66" t="s">
        <v>738</v>
      </c>
      <c r="B521" s="66" t="s">
        <v>182</v>
      </c>
      <c r="C521" s="66" t="s">
        <v>216</v>
      </c>
      <c r="D521" s="66" t="s">
        <v>634</v>
      </c>
      <c r="E521" s="66" t="s">
        <v>635</v>
      </c>
      <c r="F521" s="66" t="s">
        <v>36</v>
      </c>
      <c r="G521" s="66" t="s">
        <v>37</v>
      </c>
      <c r="H521" s="62">
        <v>0</v>
      </c>
      <c r="I521" s="61"/>
      <c r="J521" s="61" t="s">
        <v>219</v>
      </c>
    </row>
    <row r="522" spans="1:10" ht="28.8" x14ac:dyDescent="0.3">
      <c r="A522" s="66" t="s">
        <v>738</v>
      </c>
      <c r="B522" s="66" t="s">
        <v>184</v>
      </c>
      <c r="C522" s="66" t="s">
        <v>216</v>
      </c>
      <c r="D522" s="66" t="s">
        <v>636</v>
      </c>
      <c r="E522" s="66" t="s">
        <v>637</v>
      </c>
      <c r="F522" s="66" t="s">
        <v>28</v>
      </c>
      <c r="G522" s="66" t="s">
        <v>29</v>
      </c>
      <c r="H522" s="62">
        <v>468750</v>
      </c>
      <c r="I522" s="61"/>
      <c r="J522" s="61" t="s">
        <v>219</v>
      </c>
    </row>
    <row r="523" spans="1:10" ht="28.8" x14ac:dyDescent="0.3">
      <c r="A523" s="66" t="s">
        <v>738</v>
      </c>
      <c r="B523" s="66" t="s">
        <v>184</v>
      </c>
      <c r="C523" s="66" t="s">
        <v>216</v>
      </c>
      <c r="D523" s="66" t="s">
        <v>636</v>
      </c>
      <c r="E523" s="66" t="s">
        <v>637</v>
      </c>
      <c r="F523" s="66" t="s">
        <v>16</v>
      </c>
      <c r="G523" s="66" t="s">
        <v>17</v>
      </c>
      <c r="H523" s="62">
        <v>897445</v>
      </c>
      <c r="I523" s="61"/>
      <c r="J523" s="61" t="s">
        <v>219</v>
      </c>
    </row>
    <row r="524" spans="1:10" ht="57.6" x14ac:dyDescent="0.3">
      <c r="A524" s="66" t="s">
        <v>738</v>
      </c>
      <c r="B524" s="66" t="s">
        <v>186</v>
      </c>
      <c r="C524" s="66" t="s">
        <v>216</v>
      </c>
      <c r="D524" s="66" t="s">
        <v>638</v>
      </c>
      <c r="E524" s="66" t="s">
        <v>639</v>
      </c>
      <c r="F524" s="66" t="s">
        <v>16</v>
      </c>
      <c r="G524" s="66" t="s">
        <v>17</v>
      </c>
      <c r="H524" s="62">
        <v>17300240</v>
      </c>
      <c r="I524" s="61"/>
      <c r="J524" s="61" t="s">
        <v>219</v>
      </c>
    </row>
    <row r="525" spans="1:10" ht="57.6" x14ac:dyDescent="0.3">
      <c r="A525" s="66" t="s">
        <v>738</v>
      </c>
      <c r="B525" s="66" t="s">
        <v>186</v>
      </c>
      <c r="C525" s="66" t="s">
        <v>216</v>
      </c>
      <c r="D525" s="66" t="s">
        <v>638</v>
      </c>
      <c r="E525" s="66" t="s">
        <v>639</v>
      </c>
      <c r="F525" s="66" t="s">
        <v>12</v>
      </c>
      <c r="G525" s="66" t="s">
        <v>13</v>
      </c>
      <c r="H525" s="62">
        <v>550000</v>
      </c>
      <c r="I525" s="61"/>
      <c r="J525" s="61" t="s">
        <v>219</v>
      </c>
    </row>
    <row r="526" spans="1:10" ht="57.6" x14ac:dyDescent="0.3">
      <c r="A526" s="66" t="s">
        <v>738</v>
      </c>
      <c r="B526" s="66" t="s">
        <v>186</v>
      </c>
      <c r="C526" s="66" t="s">
        <v>216</v>
      </c>
      <c r="D526" s="66" t="s">
        <v>638</v>
      </c>
      <c r="E526" s="66" t="s">
        <v>639</v>
      </c>
      <c r="F526" s="66" t="s">
        <v>694</v>
      </c>
      <c r="G526" s="66" t="s">
        <v>695</v>
      </c>
      <c r="H526" s="62">
        <v>1410804</v>
      </c>
      <c r="I526" s="61"/>
      <c r="J526" s="61" t="s">
        <v>219</v>
      </c>
    </row>
    <row r="527" spans="1:10" ht="57.6" x14ac:dyDescent="0.3">
      <c r="A527" s="66" t="s">
        <v>738</v>
      </c>
      <c r="B527" s="66" t="s">
        <v>186</v>
      </c>
      <c r="C527" s="66" t="s">
        <v>216</v>
      </c>
      <c r="D527" s="66" t="s">
        <v>638</v>
      </c>
      <c r="E527" s="66" t="s">
        <v>639</v>
      </c>
      <c r="F527" s="66" t="s">
        <v>36</v>
      </c>
      <c r="G527" s="66" t="s">
        <v>37</v>
      </c>
      <c r="H527" s="62">
        <v>275000</v>
      </c>
      <c r="I527" s="61"/>
      <c r="J527" s="61" t="s">
        <v>219</v>
      </c>
    </row>
    <row r="528" spans="1:10" ht="57.6" x14ac:dyDescent="0.3">
      <c r="A528" s="66" t="s">
        <v>738</v>
      </c>
      <c r="B528" s="66" t="s">
        <v>186</v>
      </c>
      <c r="C528" s="66" t="s">
        <v>216</v>
      </c>
      <c r="D528" s="66" t="s">
        <v>638</v>
      </c>
      <c r="E528" s="66" t="s">
        <v>639</v>
      </c>
      <c r="F528" s="66" t="s">
        <v>20</v>
      </c>
      <c r="G528" s="66" t="s">
        <v>21</v>
      </c>
      <c r="H528" s="62">
        <v>3636137</v>
      </c>
      <c r="I528" s="61"/>
      <c r="J528" s="61" t="s">
        <v>219</v>
      </c>
    </row>
    <row r="529" spans="1:10" ht="28.8" x14ac:dyDescent="0.3">
      <c r="A529" s="66" t="s">
        <v>738</v>
      </c>
      <c r="B529" s="66" t="s">
        <v>188</v>
      </c>
      <c r="C529" s="66" t="s">
        <v>216</v>
      </c>
      <c r="D529" s="66" t="s">
        <v>640</v>
      </c>
      <c r="E529" s="66" t="s">
        <v>641</v>
      </c>
      <c r="F529" s="66" t="s">
        <v>20</v>
      </c>
      <c r="G529" s="66" t="s">
        <v>21</v>
      </c>
      <c r="H529" s="62">
        <v>62288</v>
      </c>
      <c r="I529" s="61"/>
      <c r="J529" s="61" t="s">
        <v>219</v>
      </c>
    </row>
    <row r="530" spans="1:10" ht="28.8" x14ac:dyDescent="0.3">
      <c r="A530" s="66" t="s">
        <v>738</v>
      </c>
      <c r="B530" s="66" t="s">
        <v>188</v>
      </c>
      <c r="C530" s="66" t="s">
        <v>216</v>
      </c>
      <c r="D530" s="66" t="s">
        <v>640</v>
      </c>
      <c r="E530" s="66" t="s">
        <v>641</v>
      </c>
      <c r="F530" s="66" t="s">
        <v>16</v>
      </c>
      <c r="G530" s="66" t="s">
        <v>17</v>
      </c>
      <c r="H530" s="62">
        <v>552238</v>
      </c>
      <c r="I530" s="61"/>
      <c r="J530" s="61" t="s">
        <v>219</v>
      </c>
    </row>
    <row r="531" spans="1:10" ht="43.2" x14ac:dyDescent="0.3">
      <c r="A531" s="66" t="s">
        <v>738</v>
      </c>
      <c r="B531" s="66" t="s">
        <v>188</v>
      </c>
      <c r="C531" s="66" t="s">
        <v>216</v>
      </c>
      <c r="D531" s="66" t="s">
        <v>642</v>
      </c>
      <c r="E531" s="66" t="s">
        <v>643</v>
      </c>
      <c r="F531" s="66" t="s">
        <v>16</v>
      </c>
      <c r="G531" s="66" t="s">
        <v>17</v>
      </c>
      <c r="H531" s="62">
        <v>450289</v>
      </c>
      <c r="I531" s="61"/>
      <c r="J531" s="61" t="s">
        <v>219</v>
      </c>
    </row>
    <row r="532" spans="1:10" ht="28.8" x14ac:dyDescent="0.3">
      <c r="A532" s="66" t="s">
        <v>738</v>
      </c>
      <c r="B532" s="66" t="s">
        <v>190</v>
      </c>
      <c r="C532" s="66" t="s">
        <v>216</v>
      </c>
      <c r="D532" s="66" t="s">
        <v>644</v>
      </c>
      <c r="E532" s="66" t="s">
        <v>645</v>
      </c>
      <c r="F532" s="66" t="s">
        <v>16</v>
      </c>
      <c r="G532" s="66" t="s">
        <v>17</v>
      </c>
      <c r="H532" s="62">
        <v>10779073</v>
      </c>
      <c r="I532" s="61"/>
      <c r="J532" s="61" t="s">
        <v>219</v>
      </c>
    </row>
    <row r="533" spans="1:10" ht="43.2" x14ac:dyDescent="0.3">
      <c r="A533" s="66" t="s">
        <v>738</v>
      </c>
      <c r="B533" s="66" t="s">
        <v>192</v>
      </c>
      <c r="C533" s="66" t="s">
        <v>216</v>
      </c>
      <c r="D533" s="66" t="s">
        <v>646</v>
      </c>
      <c r="E533" s="66" t="s">
        <v>647</v>
      </c>
      <c r="F533" s="66" t="s">
        <v>16</v>
      </c>
      <c r="G533" s="66" t="s">
        <v>17</v>
      </c>
      <c r="H533" s="62">
        <v>727056</v>
      </c>
      <c r="I533" s="61"/>
      <c r="J533" s="61" t="s">
        <v>219</v>
      </c>
    </row>
    <row r="534" spans="1:10" ht="43.2" x14ac:dyDescent="0.3">
      <c r="A534" s="66" t="s">
        <v>738</v>
      </c>
      <c r="B534" s="66" t="s">
        <v>192</v>
      </c>
      <c r="C534" s="66" t="s">
        <v>216</v>
      </c>
      <c r="D534" s="66" t="s">
        <v>646</v>
      </c>
      <c r="E534" s="66" t="s">
        <v>647</v>
      </c>
      <c r="F534" s="66" t="s">
        <v>12</v>
      </c>
      <c r="G534" s="66" t="s">
        <v>13</v>
      </c>
      <c r="H534" s="62">
        <v>5000</v>
      </c>
      <c r="I534" s="61"/>
      <c r="J534" s="61" t="s">
        <v>219</v>
      </c>
    </row>
    <row r="535" spans="1:10" ht="43.2" x14ac:dyDescent="0.3">
      <c r="A535" s="66" t="s">
        <v>738</v>
      </c>
      <c r="B535" s="66" t="s">
        <v>192</v>
      </c>
      <c r="C535" s="66" t="s">
        <v>216</v>
      </c>
      <c r="D535" s="66" t="s">
        <v>646</v>
      </c>
      <c r="E535" s="66" t="s">
        <v>647</v>
      </c>
      <c r="F535" s="66" t="s">
        <v>36</v>
      </c>
      <c r="G535" s="66" t="s">
        <v>37</v>
      </c>
      <c r="H535" s="62">
        <v>30000</v>
      </c>
      <c r="I535" s="61"/>
      <c r="J535" s="61" t="s">
        <v>219</v>
      </c>
    </row>
    <row r="536" spans="1:10" ht="28.8" x14ac:dyDescent="0.3">
      <c r="A536" s="66" t="s">
        <v>738</v>
      </c>
      <c r="B536" s="66" t="s">
        <v>192</v>
      </c>
      <c r="C536" s="66" t="s">
        <v>216</v>
      </c>
      <c r="D536" s="66" t="s">
        <v>648</v>
      </c>
      <c r="E536" s="66" t="s">
        <v>649</v>
      </c>
      <c r="F536" s="66" t="s">
        <v>36</v>
      </c>
      <c r="G536" s="66" t="s">
        <v>37</v>
      </c>
      <c r="H536" s="62">
        <v>10000</v>
      </c>
      <c r="I536" s="61"/>
      <c r="J536" s="61" t="s">
        <v>219</v>
      </c>
    </row>
    <row r="537" spans="1:10" ht="28.8" x14ac:dyDescent="0.3">
      <c r="A537" s="66" t="s">
        <v>738</v>
      </c>
      <c r="B537" s="66" t="s">
        <v>192</v>
      </c>
      <c r="C537" s="66" t="s">
        <v>216</v>
      </c>
      <c r="D537" s="66" t="s">
        <v>648</v>
      </c>
      <c r="E537" s="66" t="s">
        <v>649</v>
      </c>
      <c r="F537" s="66" t="s">
        <v>16</v>
      </c>
      <c r="G537" s="66" t="s">
        <v>17</v>
      </c>
      <c r="H537" s="62">
        <v>101848</v>
      </c>
      <c r="I537" s="61"/>
      <c r="J537" s="61" t="s">
        <v>219</v>
      </c>
    </row>
    <row r="538" spans="1:10" ht="28.8" x14ac:dyDescent="0.3">
      <c r="A538" s="66" t="s">
        <v>738</v>
      </c>
      <c r="B538" s="66" t="s">
        <v>192</v>
      </c>
      <c r="C538" s="66" t="s">
        <v>216</v>
      </c>
      <c r="D538" s="66" t="s">
        <v>650</v>
      </c>
      <c r="E538" s="66" t="s">
        <v>651</v>
      </c>
      <c r="F538" s="66" t="s">
        <v>16</v>
      </c>
      <c r="G538" s="66" t="s">
        <v>17</v>
      </c>
      <c r="H538" s="62">
        <v>1646683</v>
      </c>
      <c r="I538" s="61"/>
      <c r="J538" s="61" t="s">
        <v>219</v>
      </c>
    </row>
    <row r="539" spans="1:10" ht="28.8" x14ac:dyDescent="0.3">
      <c r="A539" s="66" t="s">
        <v>738</v>
      </c>
      <c r="B539" s="66" t="s">
        <v>192</v>
      </c>
      <c r="C539" s="66" t="s">
        <v>216</v>
      </c>
      <c r="D539" s="66" t="s">
        <v>650</v>
      </c>
      <c r="E539" s="66" t="s">
        <v>651</v>
      </c>
      <c r="F539" s="66" t="s">
        <v>36</v>
      </c>
      <c r="G539" s="66" t="s">
        <v>37</v>
      </c>
      <c r="H539" s="62">
        <v>0</v>
      </c>
      <c r="I539" s="61"/>
      <c r="J539" s="61" t="s">
        <v>219</v>
      </c>
    </row>
    <row r="540" spans="1:10" ht="28.8" x14ac:dyDescent="0.3">
      <c r="A540" s="66" t="s">
        <v>738</v>
      </c>
      <c r="B540" s="66" t="s">
        <v>192</v>
      </c>
      <c r="C540" s="66" t="s">
        <v>216</v>
      </c>
      <c r="D540" s="66" t="s">
        <v>650</v>
      </c>
      <c r="E540" s="66" t="s">
        <v>651</v>
      </c>
      <c r="F540" s="66" t="s">
        <v>20</v>
      </c>
      <c r="G540" s="66" t="s">
        <v>21</v>
      </c>
      <c r="H540" s="62">
        <v>184100</v>
      </c>
      <c r="I540" s="61"/>
      <c r="J540" s="61" t="s">
        <v>219</v>
      </c>
    </row>
    <row r="541" spans="1:10" ht="28.8" x14ac:dyDescent="0.3">
      <c r="A541" s="66" t="s">
        <v>738</v>
      </c>
      <c r="B541" s="66" t="s">
        <v>194</v>
      </c>
      <c r="C541" s="66" t="s">
        <v>216</v>
      </c>
      <c r="D541" s="66" t="s">
        <v>652</v>
      </c>
      <c r="E541" s="66" t="s">
        <v>653</v>
      </c>
      <c r="F541" s="66" t="s">
        <v>20</v>
      </c>
      <c r="G541" s="66" t="s">
        <v>21</v>
      </c>
      <c r="H541" s="62">
        <v>50000</v>
      </c>
      <c r="I541" s="61"/>
      <c r="J541" s="61" t="s">
        <v>219</v>
      </c>
    </row>
    <row r="542" spans="1:10" ht="28.8" x14ac:dyDescent="0.3">
      <c r="A542" s="66" t="s">
        <v>738</v>
      </c>
      <c r="B542" s="66" t="s">
        <v>194</v>
      </c>
      <c r="C542" s="66" t="s">
        <v>216</v>
      </c>
      <c r="D542" s="66" t="s">
        <v>652</v>
      </c>
      <c r="E542" s="66" t="s">
        <v>653</v>
      </c>
      <c r="F542" s="66" t="s">
        <v>16</v>
      </c>
      <c r="G542" s="66" t="s">
        <v>17</v>
      </c>
      <c r="H542" s="62">
        <v>151050</v>
      </c>
      <c r="I542" s="61"/>
      <c r="J542" s="61" t="s">
        <v>219</v>
      </c>
    </row>
    <row r="543" spans="1:10" ht="28.8" x14ac:dyDescent="0.3">
      <c r="A543" s="66" t="s">
        <v>738</v>
      </c>
      <c r="B543" s="66" t="s">
        <v>194</v>
      </c>
      <c r="C543" s="66" t="s">
        <v>216</v>
      </c>
      <c r="D543" s="66" t="s">
        <v>654</v>
      </c>
      <c r="E543" s="66" t="s">
        <v>655</v>
      </c>
      <c r="F543" s="66" t="s">
        <v>16</v>
      </c>
      <c r="G543" s="66" t="s">
        <v>17</v>
      </c>
      <c r="H543" s="62">
        <v>300313</v>
      </c>
      <c r="I543" s="61"/>
      <c r="J543" s="61" t="s">
        <v>219</v>
      </c>
    </row>
    <row r="544" spans="1:10" ht="28.8" x14ac:dyDescent="0.3">
      <c r="A544" s="66" t="s">
        <v>738</v>
      </c>
      <c r="B544" s="66" t="s">
        <v>194</v>
      </c>
      <c r="C544" s="66" t="s">
        <v>216</v>
      </c>
      <c r="D544" s="66" t="s">
        <v>654</v>
      </c>
      <c r="E544" s="66" t="s">
        <v>655</v>
      </c>
      <c r="F544" s="66" t="s">
        <v>12</v>
      </c>
      <c r="G544" s="66" t="s">
        <v>13</v>
      </c>
      <c r="H544" s="62">
        <v>8250</v>
      </c>
      <c r="I544" s="61"/>
      <c r="J544" s="61" t="s">
        <v>219</v>
      </c>
    </row>
    <row r="545" spans="1:10" ht="28.8" x14ac:dyDescent="0.3">
      <c r="A545" s="66" t="s">
        <v>738</v>
      </c>
      <c r="B545" s="66" t="s">
        <v>194</v>
      </c>
      <c r="C545" s="66" t="s">
        <v>216</v>
      </c>
      <c r="D545" s="66" t="s">
        <v>654</v>
      </c>
      <c r="E545" s="66" t="s">
        <v>655</v>
      </c>
      <c r="F545" s="66" t="s">
        <v>20</v>
      </c>
      <c r="G545" s="66" t="s">
        <v>21</v>
      </c>
      <c r="H545" s="62">
        <v>27078</v>
      </c>
      <c r="I545" s="61"/>
      <c r="J545" s="61" t="s">
        <v>219</v>
      </c>
    </row>
    <row r="546" spans="1:10" ht="43.2" x14ac:dyDescent="0.3">
      <c r="A546" s="66" t="s">
        <v>738</v>
      </c>
      <c r="B546" s="66" t="s">
        <v>196</v>
      </c>
      <c r="C546" s="66" t="s">
        <v>216</v>
      </c>
      <c r="D546" s="66" t="s">
        <v>656</v>
      </c>
      <c r="E546" s="66" t="s">
        <v>657</v>
      </c>
      <c r="F546" s="66" t="s">
        <v>32</v>
      </c>
      <c r="G546" s="66" t="s">
        <v>33</v>
      </c>
      <c r="H546" s="62">
        <v>676935</v>
      </c>
      <c r="I546" s="61"/>
      <c r="J546" s="61" t="s">
        <v>219</v>
      </c>
    </row>
    <row r="547" spans="1:10" ht="43.2" x14ac:dyDescent="0.3">
      <c r="A547" s="66" t="s">
        <v>738</v>
      </c>
      <c r="B547" s="66" t="s">
        <v>196</v>
      </c>
      <c r="C547" s="66" t="s">
        <v>216</v>
      </c>
      <c r="D547" s="66" t="s">
        <v>656</v>
      </c>
      <c r="E547" s="66" t="s">
        <v>657</v>
      </c>
      <c r="F547" s="66" t="s">
        <v>12</v>
      </c>
      <c r="G547" s="66" t="s">
        <v>13</v>
      </c>
      <c r="H547" s="62">
        <v>88416</v>
      </c>
      <c r="I547" s="61"/>
      <c r="J547" s="61" t="s">
        <v>219</v>
      </c>
    </row>
    <row r="548" spans="1:10" ht="43.2" x14ac:dyDescent="0.3">
      <c r="A548" s="66" t="s">
        <v>738</v>
      </c>
      <c r="B548" s="66" t="s">
        <v>196</v>
      </c>
      <c r="C548" s="66" t="s">
        <v>216</v>
      </c>
      <c r="D548" s="66" t="s">
        <v>656</v>
      </c>
      <c r="E548" s="66" t="s">
        <v>657</v>
      </c>
      <c r="F548" s="66" t="s">
        <v>16</v>
      </c>
      <c r="G548" s="66" t="s">
        <v>17</v>
      </c>
      <c r="H548" s="62">
        <v>3027990</v>
      </c>
      <c r="I548" s="61"/>
      <c r="J548" s="61" t="s">
        <v>219</v>
      </c>
    </row>
    <row r="549" spans="1:10" ht="57.6" x14ac:dyDescent="0.3">
      <c r="A549" s="66" t="s">
        <v>738</v>
      </c>
      <c r="B549" s="66" t="s">
        <v>196</v>
      </c>
      <c r="C549" s="66" t="s">
        <v>216</v>
      </c>
      <c r="D549" s="66" t="s">
        <v>658</v>
      </c>
      <c r="E549" s="66" t="s">
        <v>659</v>
      </c>
      <c r="F549" s="66" t="s">
        <v>16</v>
      </c>
      <c r="G549" s="66" t="s">
        <v>17</v>
      </c>
      <c r="H549" s="62">
        <v>1610960</v>
      </c>
      <c r="I549" s="61"/>
      <c r="J549" s="61" t="s">
        <v>219</v>
      </c>
    </row>
    <row r="550" spans="1:10" ht="28.8" x14ac:dyDescent="0.3">
      <c r="A550" s="66" t="s">
        <v>738</v>
      </c>
      <c r="B550" s="66" t="s">
        <v>198</v>
      </c>
      <c r="C550" s="66" t="s">
        <v>216</v>
      </c>
      <c r="D550" s="66" t="s">
        <v>660</v>
      </c>
      <c r="E550" s="66" t="s">
        <v>661</v>
      </c>
      <c r="F550" s="66" t="s">
        <v>16</v>
      </c>
      <c r="G550" s="66" t="s">
        <v>17</v>
      </c>
      <c r="H550" s="62">
        <v>718300</v>
      </c>
      <c r="I550" s="61"/>
      <c r="J550" s="61" t="s">
        <v>219</v>
      </c>
    </row>
    <row r="551" spans="1:10" ht="28.8" x14ac:dyDescent="0.3">
      <c r="A551" s="66" t="s">
        <v>738</v>
      </c>
      <c r="B551" s="66" t="s">
        <v>198</v>
      </c>
      <c r="C551" s="66" t="s">
        <v>216</v>
      </c>
      <c r="D551" s="66" t="s">
        <v>660</v>
      </c>
      <c r="E551" s="66" t="s">
        <v>661</v>
      </c>
      <c r="F551" s="66" t="s">
        <v>12</v>
      </c>
      <c r="G551" s="66" t="s">
        <v>13</v>
      </c>
      <c r="H551" s="62">
        <v>95000</v>
      </c>
      <c r="I551" s="61"/>
      <c r="J551" s="61" t="s">
        <v>219</v>
      </c>
    </row>
    <row r="552" spans="1:10" ht="28.8" x14ac:dyDescent="0.3">
      <c r="A552" s="66" t="s">
        <v>738</v>
      </c>
      <c r="B552" s="66" t="s">
        <v>198</v>
      </c>
      <c r="C552" s="66" t="s">
        <v>216</v>
      </c>
      <c r="D552" s="66" t="s">
        <v>660</v>
      </c>
      <c r="E552" s="66" t="s">
        <v>661</v>
      </c>
      <c r="F552" s="66" t="s">
        <v>36</v>
      </c>
      <c r="G552" s="66" t="s">
        <v>37</v>
      </c>
      <c r="H552" s="62">
        <v>100000</v>
      </c>
      <c r="I552" s="61"/>
      <c r="J552" s="61" t="s">
        <v>219</v>
      </c>
    </row>
    <row r="553" spans="1:10" ht="28.8" x14ac:dyDescent="0.3">
      <c r="A553" s="66" t="s">
        <v>738</v>
      </c>
      <c r="B553" s="66" t="s">
        <v>200</v>
      </c>
      <c r="C553" s="66" t="s">
        <v>216</v>
      </c>
      <c r="D553" s="66" t="s">
        <v>662</v>
      </c>
      <c r="E553" s="66" t="s">
        <v>663</v>
      </c>
      <c r="F553" s="66" t="s">
        <v>20</v>
      </c>
      <c r="G553" s="66" t="s">
        <v>21</v>
      </c>
      <c r="H553" s="62">
        <v>187000</v>
      </c>
      <c r="I553" s="61"/>
      <c r="J553" s="61" t="s">
        <v>219</v>
      </c>
    </row>
    <row r="554" spans="1:10" ht="28.8" x14ac:dyDescent="0.3">
      <c r="A554" s="66" t="s">
        <v>738</v>
      </c>
      <c r="B554" s="66" t="s">
        <v>200</v>
      </c>
      <c r="C554" s="66" t="s">
        <v>216</v>
      </c>
      <c r="D554" s="66" t="s">
        <v>662</v>
      </c>
      <c r="E554" s="66" t="s">
        <v>663</v>
      </c>
      <c r="F554" s="66" t="s">
        <v>16</v>
      </c>
      <c r="G554" s="66" t="s">
        <v>17</v>
      </c>
      <c r="H554" s="62">
        <v>257181</v>
      </c>
      <c r="I554" s="61"/>
      <c r="J554" s="61" t="s">
        <v>219</v>
      </c>
    </row>
    <row r="555" spans="1:10" ht="28.8" x14ac:dyDescent="0.3">
      <c r="A555" s="66" t="s">
        <v>738</v>
      </c>
      <c r="B555" s="66" t="s">
        <v>200</v>
      </c>
      <c r="C555" s="66" t="s">
        <v>216</v>
      </c>
      <c r="D555" s="66" t="s">
        <v>664</v>
      </c>
      <c r="E555" s="66" t="s">
        <v>665</v>
      </c>
      <c r="F555" s="66" t="s">
        <v>16</v>
      </c>
      <c r="G555" s="66" t="s">
        <v>17</v>
      </c>
      <c r="H555" s="62">
        <v>298607</v>
      </c>
      <c r="I555" s="61"/>
      <c r="J555" s="61" t="s">
        <v>219</v>
      </c>
    </row>
    <row r="556" spans="1:10" ht="28.8" x14ac:dyDescent="0.3">
      <c r="A556" s="66" t="s">
        <v>738</v>
      </c>
      <c r="B556" s="66" t="s">
        <v>200</v>
      </c>
      <c r="C556" s="66" t="s">
        <v>216</v>
      </c>
      <c r="D556" s="66" t="s">
        <v>664</v>
      </c>
      <c r="E556" s="66" t="s">
        <v>665</v>
      </c>
      <c r="F556" s="66" t="s">
        <v>20</v>
      </c>
      <c r="G556" s="66" t="s">
        <v>21</v>
      </c>
      <c r="H556" s="62">
        <v>148348</v>
      </c>
      <c r="I556" s="61"/>
      <c r="J556" s="61" t="s">
        <v>219</v>
      </c>
    </row>
    <row r="557" spans="1:10" ht="28.8" x14ac:dyDescent="0.3">
      <c r="A557" s="66" t="s">
        <v>738</v>
      </c>
      <c r="B557" s="66" t="s">
        <v>200</v>
      </c>
      <c r="C557" s="66" t="s">
        <v>216</v>
      </c>
      <c r="D557" s="66" t="s">
        <v>666</v>
      </c>
      <c r="E557" s="66" t="s">
        <v>667</v>
      </c>
      <c r="F557" s="66" t="s">
        <v>16</v>
      </c>
      <c r="G557" s="66" t="s">
        <v>17</v>
      </c>
      <c r="H557" s="62">
        <v>34339</v>
      </c>
      <c r="I557" s="61"/>
      <c r="J557" s="61" t="s">
        <v>219</v>
      </c>
    </row>
    <row r="558" spans="1:10" ht="28.8" x14ac:dyDescent="0.3">
      <c r="A558" s="66" t="s">
        <v>738</v>
      </c>
      <c r="B558" s="66" t="s">
        <v>200</v>
      </c>
      <c r="C558" s="66" t="s">
        <v>216</v>
      </c>
      <c r="D558" s="66" t="s">
        <v>668</v>
      </c>
      <c r="E558" s="66" t="s">
        <v>669</v>
      </c>
      <c r="F558" s="66" t="s">
        <v>16</v>
      </c>
      <c r="G558" s="66" t="s">
        <v>17</v>
      </c>
      <c r="H558" s="62">
        <v>421821</v>
      </c>
      <c r="I558" s="61"/>
      <c r="J558" s="61" t="s">
        <v>219</v>
      </c>
    </row>
    <row r="559" spans="1:10" ht="57.6" x14ac:dyDescent="0.3">
      <c r="A559" s="66" t="s">
        <v>738</v>
      </c>
      <c r="B559" s="66" t="s">
        <v>200</v>
      </c>
      <c r="C559" s="66" t="s">
        <v>216</v>
      </c>
      <c r="D559" s="66" t="s">
        <v>670</v>
      </c>
      <c r="E559" s="66" t="s">
        <v>671</v>
      </c>
      <c r="F559" s="66" t="s">
        <v>16</v>
      </c>
      <c r="G559" s="66" t="s">
        <v>17</v>
      </c>
      <c r="H559" s="62">
        <v>3141940</v>
      </c>
      <c r="I559" s="61"/>
      <c r="J559" s="61" t="s">
        <v>219</v>
      </c>
    </row>
    <row r="560" spans="1:10" ht="57.6" x14ac:dyDescent="0.3">
      <c r="A560" s="66" t="s">
        <v>738</v>
      </c>
      <c r="B560" s="66" t="s">
        <v>200</v>
      </c>
      <c r="C560" s="66" t="s">
        <v>216</v>
      </c>
      <c r="D560" s="66" t="s">
        <v>670</v>
      </c>
      <c r="E560" s="66" t="s">
        <v>671</v>
      </c>
      <c r="F560" s="66" t="s">
        <v>12</v>
      </c>
      <c r="G560" s="66" t="s">
        <v>13</v>
      </c>
      <c r="H560" s="62">
        <v>0</v>
      </c>
      <c r="I560" s="61"/>
      <c r="J560" s="61" t="s">
        <v>219</v>
      </c>
    </row>
    <row r="561" spans="1:10" ht="57.6" x14ac:dyDescent="0.3">
      <c r="A561" s="66" t="s">
        <v>738</v>
      </c>
      <c r="B561" s="66" t="s">
        <v>200</v>
      </c>
      <c r="C561" s="66" t="s">
        <v>216</v>
      </c>
      <c r="D561" s="66" t="s">
        <v>670</v>
      </c>
      <c r="E561" s="66" t="s">
        <v>671</v>
      </c>
      <c r="F561" s="66" t="s">
        <v>36</v>
      </c>
      <c r="G561" s="66" t="s">
        <v>37</v>
      </c>
      <c r="H561" s="62">
        <v>0</v>
      </c>
      <c r="I561" s="61"/>
      <c r="J561" s="61" t="s">
        <v>219</v>
      </c>
    </row>
    <row r="562" spans="1:10" ht="43.2" x14ac:dyDescent="0.3">
      <c r="A562" s="66" t="s">
        <v>738</v>
      </c>
      <c r="B562" s="66" t="s">
        <v>200</v>
      </c>
      <c r="C562" s="66" t="s">
        <v>216</v>
      </c>
      <c r="D562" s="66" t="s">
        <v>672</v>
      </c>
      <c r="E562" s="66" t="s">
        <v>673</v>
      </c>
      <c r="F562" s="66" t="s">
        <v>16</v>
      </c>
      <c r="G562" s="66" t="s">
        <v>17</v>
      </c>
      <c r="H562" s="62">
        <v>199595</v>
      </c>
      <c r="I562" s="61"/>
      <c r="J562" s="61" t="s">
        <v>219</v>
      </c>
    </row>
    <row r="563" spans="1:10" ht="28.8" x14ac:dyDescent="0.3">
      <c r="A563" s="66" t="s">
        <v>738</v>
      </c>
      <c r="B563" s="66" t="s">
        <v>202</v>
      </c>
      <c r="C563" s="66" t="s">
        <v>216</v>
      </c>
      <c r="D563" s="66" t="s">
        <v>674</v>
      </c>
      <c r="E563" s="66" t="s">
        <v>675</v>
      </c>
      <c r="F563" s="66" t="s">
        <v>16</v>
      </c>
      <c r="G563" s="66" t="s">
        <v>17</v>
      </c>
      <c r="H563" s="62">
        <v>2893562</v>
      </c>
      <c r="I563" s="61"/>
      <c r="J563" s="61" t="s">
        <v>219</v>
      </c>
    </row>
    <row r="564" spans="1:10" ht="28.8" x14ac:dyDescent="0.3">
      <c r="A564" s="66" t="s">
        <v>738</v>
      </c>
      <c r="B564" s="66" t="s">
        <v>202</v>
      </c>
      <c r="C564" s="66" t="s">
        <v>216</v>
      </c>
      <c r="D564" s="66" t="s">
        <v>674</v>
      </c>
      <c r="E564" s="66" t="s">
        <v>675</v>
      </c>
      <c r="F564" s="66" t="s">
        <v>12</v>
      </c>
      <c r="G564" s="66" t="s">
        <v>13</v>
      </c>
      <c r="H564" s="62">
        <v>342000</v>
      </c>
      <c r="I564" s="61"/>
      <c r="J564" s="61" t="s">
        <v>219</v>
      </c>
    </row>
    <row r="565" spans="1:10" ht="28.8" x14ac:dyDescent="0.3">
      <c r="A565" s="66" t="s">
        <v>738</v>
      </c>
      <c r="B565" s="66" t="s">
        <v>202</v>
      </c>
      <c r="C565" s="66" t="s">
        <v>216</v>
      </c>
      <c r="D565" s="66" t="s">
        <v>674</v>
      </c>
      <c r="E565" s="66" t="s">
        <v>675</v>
      </c>
      <c r="F565" s="66" t="s">
        <v>36</v>
      </c>
      <c r="G565" s="66" t="s">
        <v>37</v>
      </c>
      <c r="H565" s="62">
        <v>370000</v>
      </c>
      <c r="I565" s="61"/>
      <c r="J565" s="61" t="s">
        <v>219</v>
      </c>
    </row>
    <row r="566" spans="1:10" ht="28.8" x14ac:dyDescent="0.3">
      <c r="A566" s="66" t="s">
        <v>738</v>
      </c>
      <c r="B566" s="66" t="s">
        <v>202</v>
      </c>
      <c r="C566" s="66" t="s">
        <v>216</v>
      </c>
      <c r="D566" s="66" t="s">
        <v>674</v>
      </c>
      <c r="E566" s="66" t="s">
        <v>675</v>
      </c>
      <c r="F566" s="66" t="s">
        <v>20</v>
      </c>
      <c r="G566" s="66" t="s">
        <v>21</v>
      </c>
      <c r="H566" s="62">
        <v>361700</v>
      </c>
      <c r="I566" s="61"/>
      <c r="J566" s="61" t="s">
        <v>219</v>
      </c>
    </row>
    <row r="567" spans="1:10" ht="28.8" x14ac:dyDescent="0.3">
      <c r="A567" s="66" t="s">
        <v>738</v>
      </c>
      <c r="B567" s="66" t="s">
        <v>202</v>
      </c>
      <c r="C567" s="66" t="s">
        <v>216</v>
      </c>
      <c r="D567" s="66" t="s">
        <v>423</v>
      </c>
      <c r="E567" s="66" t="s">
        <v>424</v>
      </c>
      <c r="F567" s="66" t="s">
        <v>36</v>
      </c>
      <c r="G567" s="66" t="s">
        <v>37</v>
      </c>
      <c r="H567" s="62">
        <v>0</v>
      </c>
      <c r="I567" s="61">
        <v>35</v>
      </c>
      <c r="J567" s="61" t="s">
        <v>228</v>
      </c>
    </row>
    <row r="568" spans="1:10" ht="28.8" x14ac:dyDescent="0.3">
      <c r="A568" s="66" t="s">
        <v>738</v>
      </c>
      <c r="B568" s="66" t="s">
        <v>202</v>
      </c>
      <c r="C568" s="66" t="s">
        <v>216</v>
      </c>
      <c r="D568" s="66" t="s">
        <v>423</v>
      </c>
      <c r="E568" s="66" t="s">
        <v>424</v>
      </c>
      <c r="F568" s="66" t="s">
        <v>12</v>
      </c>
      <c r="G568" s="66" t="s">
        <v>13</v>
      </c>
      <c r="H568" s="62">
        <v>0</v>
      </c>
      <c r="I568" s="61">
        <v>35</v>
      </c>
      <c r="J568" s="61" t="s">
        <v>228</v>
      </c>
    </row>
    <row r="569" spans="1:10" ht="28.8" x14ac:dyDescent="0.3">
      <c r="A569" s="66" t="s">
        <v>738</v>
      </c>
      <c r="B569" s="66" t="s">
        <v>202</v>
      </c>
      <c r="C569" s="66" t="s">
        <v>216</v>
      </c>
      <c r="D569" s="66" t="s">
        <v>423</v>
      </c>
      <c r="E569" s="66" t="s">
        <v>424</v>
      </c>
      <c r="F569" s="66" t="s">
        <v>16</v>
      </c>
      <c r="G569" s="66" t="s">
        <v>17</v>
      </c>
      <c r="H569" s="62">
        <v>0</v>
      </c>
      <c r="I569" s="61">
        <v>35</v>
      </c>
      <c r="J569" s="61" t="s">
        <v>228</v>
      </c>
    </row>
    <row r="570" spans="1:10" ht="28.8" x14ac:dyDescent="0.3">
      <c r="A570" s="66" t="s">
        <v>738</v>
      </c>
      <c r="B570" s="66" t="s">
        <v>204</v>
      </c>
      <c r="C570" s="66" t="s">
        <v>216</v>
      </c>
      <c r="D570" s="66" t="s">
        <v>676</v>
      </c>
      <c r="E570" s="66" t="s">
        <v>677</v>
      </c>
      <c r="F570" s="66" t="s">
        <v>16</v>
      </c>
      <c r="G570" s="66" t="s">
        <v>17</v>
      </c>
      <c r="H570" s="62">
        <v>286650</v>
      </c>
      <c r="I570" s="61"/>
      <c r="J570" s="61" t="s">
        <v>219</v>
      </c>
    </row>
    <row r="571" spans="1:10" ht="28.8" x14ac:dyDescent="0.3">
      <c r="A571" s="66" t="s">
        <v>738</v>
      </c>
      <c r="B571" s="66" t="s">
        <v>204</v>
      </c>
      <c r="C571" s="66" t="s">
        <v>216</v>
      </c>
      <c r="D571" s="66" t="s">
        <v>676</v>
      </c>
      <c r="E571" s="66" t="s">
        <v>677</v>
      </c>
      <c r="F571" s="66" t="s">
        <v>12</v>
      </c>
      <c r="G571" s="66" t="s">
        <v>13</v>
      </c>
      <c r="H571" s="62">
        <v>4000</v>
      </c>
      <c r="I571" s="61"/>
      <c r="J571" s="61" t="s">
        <v>219</v>
      </c>
    </row>
    <row r="572" spans="1:10" ht="28.8" x14ac:dyDescent="0.3">
      <c r="A572" s="66" t="s">
        <v>738</v>
      </c>
      <c r="B572" s="66" t="s">
        <v>204</v>
      </c>
      <c r="C572" s="66" t="s">
        <v>216</v>
      </c>
      <c r="D572" s="66" t="s">
        <v>676</v>
      </c>
      <c r="E572" s="66" t="s">
        <v>677</v>
      </c>
      <c r="F572" s="66" t="s">
        <v>36</v>
      </c>
      <c r="G572" s="66" t="s">
        <v>37</v>
      </c>
      <c r="H572" s="62">
        <v>15000</v>
      </c>
      <c r="I572" s="61"/>
      <c r="J572" s="61" t="s">
        <v>219</v>
      </c>
    </row>
    <row r="573" spans="1:10" ht="28.8" x14ac:dyDescent="0.3">
      <c r="A573" s="66" t="s">
        <v>738</v>
      </c>
      <c r="B573" s="66" t="s">
        <v>204</v>
      </c>
      <c r="C573" s="66" t="s">
        <v>216</v>
      </c>
      <c r="D573" s="66" t="s">
        <v>678</v>
      </c>
      <c r="E573" s="66" t="s">
        <v>679</v>
      </c>
      <c r="F573" s="66" t="s">
        <v>36</v>
      </c>
      <c r="G573" s="66" t="s">
        <v>37</v>
      </c>
      <c r="H573" s="62">
        <v>28710</v>
      </c>
      <c r="I573" s="61"/>
      <c r="J573" s="61" t="s">
        <v>219</v>
      </c>
    </row>
    <row r="574" spans="1:10" ht="28.8" x14ac:dyDescent="0.3">
      <c r="A574" s="66" t="s">
        <v>738</v>
      </c>
      <c r="B574" s="66" t="s">
        <v>204</v>
      </c>
      <c r="C574" s="66" t="s">
        <v>216</v>
      </c>
      <c r="D574" s="66" t="s">
        <v>678</v>
      </c>
      <c r="E574" s="66" t="s">
        <v>679</v>
      </c>
      <c r="F574" s="66" t="s">
        <v>12</v>
      </c>
      <c r="G574" s="66" t="s">
        <v>13</v>
      </c>
      <c r="H574" s="62">
        <v>28500</v>
      </c>
      <c r="I574" s="61"/>
      <c r="J574" s="61" t="s">
        <v>219</v>
      </c>
    </row>
    <row r="575" spans="1:10" ht="28.8" x14ac:dyDescent="0.3">
      <c r="A575" s="66" t="s">
        <v>738</v>
      </c>
      <c r="B575" s="66" t="s">
        <v>204</v>
      </c>
      <c r="C575" s="66" t="s">
        <v>216</v>
      </c>
      <c r="D575" s="66" t="s">
        <v>678</v>
      </c>
      <c r="E575" s="66" t="s">
        <v>679</v>
      </c>
      <c r="F575" s="66" t="s">
        <v>16</v>
      </c>
      <c r="G575" s="66" t="s">
        <v>17</v>
      </c>
      <c r="H575" s="62">
        <v>478825</v>
      </c>
      <c r="I575" s="61"/>
      <c r="J575" s="61" t="s">
        <v>219</v>
      </c>
    </row>
    <row r="576" spans="1:10" ht="28.8" x14ac:dyDescent="0.3">
      <c r="A576" s="66" t="s">
        <v>738</v>
      </c>
      <c r="B576" s="66" t="s">
        <v>204</v>
      </c>
      <c r="C576" s="66" t="s">
        <v>216</v>
      </c>
      <c r="D576" s="66" t="s">
        <v>680</v>
      </c>
      <c r="E576" s="66" t="s">
        <v>681</v>
      </c>
      <c r="F576" s="66" t="s">
        <v>16</v>
      </c>
      <c r="G576" s="66" t="s">
        <v>17</v>
      </c>
      <c r="H576" s="62">
        <v>912295</v>
      </c>
      <c r="I576" s="61"/>
      <c r="J576" s="61" t="s">
        <v>219</v>
      </c>
    </row>
    <row r="577" spans="1:10" x14ac:dyDescent="0.3">
      <c r="A577" s="59" t="s">
        <v>738</v>
      </c>
      <c r="B577" s="59" t="s">
        <v>204</v>
      </c>
      <c r="C577" s="59" t="s">
        <v>216</v>
      </c>
      <c r="D577" s="59" t="s">
        <v>680</v>
      </c>
      <c r="E577" s="59" t="s">
        <v>681</v>
      </c>
      <c r="F577" s="59" t="s">
        <v>20</v>
      </c>
      <c r="G577" s="59" t="s">
        <v>21</v>
      </c>
      <c r="H577">
        <v>853000</v>
      </c>
      <c r="J577" t="s">
        <v>219</v>
      </c>
    </row>
    <row r="578" spans="1:10" x14ac:dyDescent="0.3">
      <c r="A578" s="59" t="s">
        <v>738</v>
      </c>
      <c r="B578" s="59" t="s">
        <v>204</v>
      </c>
      <c r="C578" s="59" t="s">
        <v>216</v>
      </c>
      <c r="D578" s="59" t="s">
        <v>682</v>
      </c>
      <c r="E578" s="59" t="s">
        <v>683</v>
      </c>
      <c r="F578" s="59" t="s">
        <v>16</v>
      </c>
      <c r="G578" s="59" t="s">
        <v>17</v>
      </c>
      <c r="H578">
        <v>187061</v>
      </c>
      <c r="J578" t="s">
        <v>219</v>
      </c>
    </row>
    <row r="579" spans="1:10" x14ac:dyDescent="0.3">
      <c r="A579" s="59" t="s">
        <v>738</v>
      </c>
      <c r="B579" s="59" t="s">
        <v>206</v>
      </c>
      <c r="C579" s="59" t="s">
        <v>216</v>
      </c>
      <c r="D579" s="59" t="s">
        <v>684</v>
      </c>
      <c r="E579" s="59" t="s">
        <v>685</v>
      </c>
      <c r="F579" s="59" t="s">
        <v>16</v>
      </c>
      <c r="G579" s="59" t="s">
        <v>17</v>
      </c>
      <c r="H579">
        <v>167060</v>
      </c>
      <c r="J579" t="s">
        <v>219</v>
      </c>
    </row>
    <row r="580" spans="1:10" x14ac:dyDescent="0.3">
      <c r="A580" s="59" t="s">
        <v>738</v>
      </c>
      <c r="B580" s="59" t="s">
        <v>206</v>
      </c>
      <c r="C580" s="59" t="s">
        <v>216</v>
      </c>
      <c r="D580" s="59" t="s">
        <v>686</v>
      </c>
      <c r="E580" s="59" t="s">
        <v>687</v>
      </c>
      <c r="F580" s="59" t="s">
        <v>16</v>
      </c>
      <c r="G580" s="59" t="s">
        <v>17</v>
      </c>
      <c r="H580">
        <v>1826600</v>
      </c>
      <c r="J580" t="s">
        <v>219</v>
      </c>
    </row>
    <row r="581" spans="1:10" x14ac:dyDescent="0.3">
      <c r="A581" s="59" t="s">
        <v>738</v>
      </c>
      <c r="B581" s="59" t="s">
        <v>206</v>
      </c>
      <c r="C581" s="59" t="s">
        <v>216</v>
      </c>
      <c r="D581" s="59" t="s">
        <v>686</v>
      </c>
      <c r="E581" s="59" t="s">
        <v>687</v>
      </c>
      <c r="F581" s="59" t="s">
        <v>12</v>
      </c>
      <c r="G581" s="59" t="s">
        <v>13</v>
      </c>
      <c r="H581">
        <v>274733</v>
      </c>
      <c r="J581" t="s">
        <v>219</v>
      </c>
    </row>
    <row r="582" spans="1:10" x14ac:dyDescent="0.3">
      <c r="A582" s="59" t="s">
        <v>738</v>
      </c>
      <c r="B582" s="59" t="s">
        <v>206</v>
      </c>
      <c r="C582" s="59" t="s">
        <v>216</v>
      </c>
      <c r="D582" s="59" t="s">
        <v>688</v>
      </c>
      <c r="E582" s="59" t="s">
        <v>689</v>
      </c>
      <c r="F582" s="59" t="s">
        <v>12</v>
      </c>
      <c r="G582" s="59" t="s">
        <v>13</v>
      </c>
      <c r="H582">
        <v>20000</v>
      </c>
      <c r="J582" t="s">
        <v>219</v>
      </c>
    </row>
    <row r="583" spans="1:10" x14ac:dyDescent="0.3">
      <c r="A583" s="59" t="s">
        <v>738</v>
      </c>
      <c r="B583" s="59" t="s">
        <v>206</v>
      </c>
      <c r="C583" s="59" t="s">
        <v>216</v>
      </c>
      <c r="D583" s="59" t="s">
        <v>688</v>
      </c>
      <c r="E583" s="59" t="s">
        <v>689</v>
      </c>
      <c r="F583" s="59" t="s">
        <v>16</v>
      </c>
      <c r="G583" s="59" t="s">
        <v>17</v>
      </c>
      <c r="H583">
        <v>871721</v>
      </c>
      <c r="J583" t="s">
        <v>219</v>
      </c>
    </row>
  </sheetData>
  <autoFilter ref="A1:J571" xr:uid="{EE971799-77C9-42F8-B468-7C7299EBC6A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D8D2C-3CA1-4A5E-8EDB-5FA7FCA5CC21}">
  <sheetPr>
    <tabColor rgb="FFFF3399"/>
  </sheetPr>
  <dimension ref="A1:W1000"/>
  <sheetViews>
    <sheetView workbookViewId="0">
      <selection activeCell="C12" sqref="C12"/>
    </sheetView>
  </sheetViews>
  <sheetFormatPr defaultRowHeight="14.4" x14ac:dyDescent="0.3"/>
  <cols>
    <col min="10" max="10" width="24.21875" customWidth="1"/>
    <col min="12" max="12" width="17.77734375" bestFit="1" customWidth="1"/>
    <col min="14" max="14" width="14.21875" customWidth="1"/>
    <col min="15" max="15" width="16" customWidth="1"/>
    <col min="16" max="16" width="14.5546875" customWidth="1"/>
    <col min="18" max="18" width="12.77734375" bestFit="1" customWidth="1"/>
    <col min="19" max="19" width="10.21875" bestFit="1" customWidth="1"/>
    <col min="20" max="20" width="10" bestFit="1" customWidth="1"/>
    <col min="21" max="21" width="27.21875" bestFit="1" customWidth="1"/>
    <col min="22" max="22" width="9.77734375" bestFit="1" customWidth="1"/>
    <col min="23" max="23" width="18" bestFit="1" customWidth="1"/>
  </cols>
  <sheetData>
    <row r="1" spans="1:23" x14ac:dyDescent="0.3">
      <c r="B1" t="str">
        <f>IF('Source - Funds'!A1="","",'Source - Funds'!A1)</f>
        <v>YR_NBR</v>
      </c>
      <c r="C1" t="str">
        <f>IF('Source - Funds'!B1="","",'Source - Funds'!B1)</f>
        <v>CNTY_CD</v>
      </c>
      <c r="D1" t="str">
        <f>IF('Source - Funds'!C1="","",'Source - Funds'!C1)</f>
        <v>UNIT_TYPE_CD</v>
      </c>
      <c r="E1" t="str">
        <f>IF('Source - Funds'!D1="","",'Source - Funds'!D1)</f>
        <v>UNIT_CD</v>
      </c>
      <c r="F1" t="str">
        <f>IF('Source - Funds'!E1="","",'Source - Funds'!E1)</f>
        <v>UNIT_NAME</v>
      </c>
      <c r="G1" t="str">
        <f>IF('Source - Funds'!F1="","",'Source - Funds'!F1)</f>
        <v>FUND_CD</v>
      </c>
      <c r="H1" t="str">
        <f>IF('Source - Funds'!G1="","",'Source - Funds'!G1)</f>
        <v>FUND_SHORT_NAME</v>
      </c>
      <c r="I1" t="str">
        <f>IF('Source - Funds'!H1="","",'Source - Funds'!H1)</f>
        <v>CERTD_APPROP_AMT</v>
      </c>
      <c r="J1" t="str">
        <f>IF('Source - Funds'!I1="","",'Source - Funds'!I1)</f>
        <v>CROSS_CNTY_CD</v>
      </c>
      <c r="K1" t="str">
        <f>IF('Source - Funds'!J1="","",'Source - Funds'!J1)</f>
        <v>CROSS_CNTY_INDC</v>
      </c>
      <c r="L1" s="14" t="s">
        <v>696</v>
      </c>
      <c r="M1" s="14" t="s">
        <v>1</v>
      </c>
      <c r="N1" s="14" t="s">
        <v>697</v>
      </c>
      <c r="O1" s="14" t="s">
        <v>698</v>
      </c>
      <c r="P1" s="14" t="s">
        <v>699</v>
      </c>
      <c r="Q1" s="25" t="s">
        <v>0</v>
      </c>
      <c r="R1" s="25" t="s">
        <v>700</v>
      </c>
      <c r="S1" s="25" t="s">
        <v>701</v>
      </c>
      <c r="T1" s="25" t="s">
        <v>702</v>
      </c>
      <c r="U1" s="25" t="s">
        <v>703</v>
      </c>
      <c r="V1" s="25" t="s">
        <v>704</v>
      </c>
      <c r="W1" s="25" t="s">
        <v>705</v>
      </c>
    </row>
    <row r="2" spans="1:23" x14ac:dyDescent="0.3">
      <c r="A2" t="str">
        <f>IF(K2="N",C2&amp;D2&amp;E2,J2&amp;D2&amp;E2)</f>
        <v>0150001</v>
      </c>
      <c r="B2" t="str">
        <f>IF('Source - Funds'!A2="","",'Source - Funds'!A2)</f>
        <v>2026</v>
      </c>
      <c r="C2" t="str">
        <f>IF('Source - Funds'!B2="","",'Source - Funds'!B2)</f>
        <v>01</v>
      </c>
      <c r="D2" t="str">
        <f>IF('Source - Funds'!C2="","",'Source - Funds'!C2)</f>
        <v>5</v>
      </c>
      <c r="E2" t="str">
        <f>IF('Source - Funds'!D2="","",'Source - Funds'!D2)</f>
        <v>0001</v>
      </c>
      <c r="F2" t="str">
        <f>IF('Source - Funds'!E2="","",'Source - Funds'!E2)</f>
        <v>BERNE PUBLIC LIBRARY</v>
      </c>
      <c r="G2" t="str">
        <f>IF('Source - Funds'!F2="","",'Source - Funds'!F2)</f>
        <v>0061</v>
      </c>
      <c r="H2" t="str">
        <f>IF('Source - Funds'!G2="","",'Source - Funds'!G2)</f>
        <v>RAINY DAY</v>
      </c>
      <c r="I2">
        <f>IF('Source - Funds'!H2="","",'Source - Funds'!H2)</f>
        <v>80000</v>
      </c>
      <c r="J2" t="str">
        <f>IF('Source - Funds'!I2="","",'Source - Funds'!I2)</f>
        <v/>
      </c>
      <c r="K2" t="str">
        <f>IF('Source - Funds'!J2="","",'Source - Funds'!J2)</f>
        <v>N</v>
      </c>
      <c r="L2">
        <f>SUMIF(A:A,A2,I:I)</f>
        <v>746700</v>
      </c>
      <c r="M2">
        <v>1.04</v>
      </c>
      <c r="N2" s="24">
        <f>M2*L2</f>
        <v>776568</v>
      </c>
      <c r="O2" s="24">
        <f>IF(N2&gt;0,N2-1,"")</f>
        <v>776567</v>
      </c>
      <c r="P2" s="23">
        <f>ROUNDDOWN(O2,0)</f>
        <v>776567</v>
      </c>
      <c r="Q2" s="26" t="s">
        <v>215</v>
      </c>
      <c r="R2" t="str">
        <f>IF(K2="N",C2,J2)</f>
        <v>01</v>
      </c>
      <c r="S2" t="str">
        <f>E2</f>
        <v>0001</v>
      </c>
      <c r="T2" t="str">
        <f>D2</f>
        <v>5</v>
      </c>
      <c r="U2" s="27">
        <f>P2</f>
        <v>776567</v>
      </c>
      <c r="V2" t="str">
        <f>R2&amp;"-"&amp;T2&amp;"-"&amp;S2</f>
        <v>01-5-0001</v>
      </c>
      <c r="W2" t="str">
        <f>Q2&amp;"_"&amp;R2&amp;"_"&amp;S2&amp;"_"&amp;T2</f>
        <v>2025_01_0001_5</v>
      </c>
    </row>
    <row r="3" spans="1:23" x14ac:dyDescent="0.3">
      <c r="A3" t="str">
        <f t="shared" ref="A3:A66" si="0">IF(K3="N",C3&amp;D3&amp;E3,J3&amp;D3&amp;E3)</f>
        <v>0150001</v>
      </c>
      <c r="B3" t="str">
        <f>IF('Source - Funds'!A3="","",'Source - Funds'!A3)</f>
        <v>2026</v>
      </c>
      <c r="C3" t="str">
        <f>IF('Source - Funds'!B3="","",'Source - Funds'!B3)</f>
        <v>01</v>
      </c>
      <c r="D3" t="str">
        <f>IF('Source - Funds'!C3="","",'Source - Funds'!C3)</f>
        <v>5</v>
      </c>
      <c r="E3" t="str">
        <f>IF('Source - Funds'!D3="","",'Source - Funds'!D3)</f>
        <v>0001</v>
      </c>
      <c r="F3" t="str">
        <f>IF('Source - Funds'!E3="","",'Source - Funds'!E3)</f>
        <v>BERNE PUBLIC LIBRARY</v>
      </c>
      <c r="G3" t="str">
        <f>IF('Source - Funds'!F3="","",'Source - Funds'!F3)</f>
        <v>0101</v>
      </c>
      <c r="H3" t="str">
        <f>IF('Source - Funds'!G3="","",'Source - Funds'!G3)</f>
        <v>GENERAL</v>
      </c>
      <c r="I3">
        <f>IF('Source - Funds'!H3="","",'Source - Funds'!H3)</f>
        <v>591700</v>
      </c>
      <c r="J3" t="str">
        <f>IF('Source - Funds'!I3="","",'Source - Funds'!I3)</f>
        <v/>
      </c>
      <c r="K3" t="str">
        <f>IF('Source - Funds'!J3="","",'Source - Funds'!J3)</f>
        <v>N</v>
      </c>
      <c r="L3">
        <f t="shared" ref="L3:L66" si="1">SUMIF(A:A,A3,I:I)</f>
        <v>746700</v>
      </c>
      <c r="M3">
        <v>1.04</v>
      </c>
      <c r="N3" s="24">
        <f t="shared" ref="N3:N66" si="2">M3*L3</f>
        <v>776568</v>
      </c>
      <c r="O3" s="24">
        <f t="shared" ref="O3:O66" si="3">IF(N3&gt;0,N3-1,"")</f>
        <v>776567</v>
      </c>
      <c r="P3" s="23">
        <f t="shared" ref="P3:P66" si="4">ROUNDDOWN(O3,0)</f>
        <v>776567</v>
      </c>
      <c r="Q3" s="26" t="s">
        <v>215</v>
      </c>
      <c r="R3" t="str">
        <f t="shared" ref="R3:R66" si="5">IF(K3="N",C3,J3)</f>
        <v>01</v>
      </c>
      <c r="S3" t="str">
        <f t="shared" ref="S3:S66" si="6">E3</f>
        <v>0001</v>
      </c>
      <c r="T3" t="str">
        <f t="shared" ref="T3:T66" si="7">D3</f>
        <v>5</v>
      </c>
      <c r="U3" s="27">
        <f t="shared" ref="U3:U66" si="8">P3</f>
        <v>776567</v>
      </c>
      <c r="V3" t="str">
        <f t="shared" ref="V3:V66" si="9">R3&amp;"-"&amp;T3&amp;"-"&amp;S3</f>
        <v>01-5-0001</v>
      </c>
      <c r="W3" t="str">
        <f t="shared" ref="W3:W66" si="10">Q3&amp;"_"&amp;R3&amp;"_"&amp;S3&amp;"_"&amp;T3</f>
        <v>2025_01_0001_5</v>
      </c>
    </row>
    <row r="4" spans="1:23" x14ac:dyDescent="0.3">
      <c r="A4" t="str">
        <f t="shared" si="0"/>
        <v>0150001</v>
      </c>
      <c r="B4" t="str">
        <f>IF('Source - Funds'!A4="","",'Source - Funds'!A4)</f>
        <v>2026</v>
      </c>
      <c r="C4" t="str">
        <f>IF('Source - Funds'!B4="","",'Source - Funds'!B4)</f>
        <v>01</v>
      </c>
      <c r="D4" t="str">
        <f>IF('Source - Funds'!C4="","",'Source - Funds'!C4)</f>
        <v>5</v>
      </c>
      <c r="E4" t="str">
        <f>IF('Source - Funds'!D4="","",'Source - Funds'!D4)</f>
        <v>0001</v>
      </c>
      <c r="F4" t="str">
        <f>IF('Source - Funds'!E4="","",'Source - Funds'!E4)</f>
        <v>BERNE PUBLIC LIBRARY</v>
      </c>
      <c r="G4" t="str">
        <f>IF('Source - Funds'!F4="","",'Source - Funds'!F4)</f>
        <v>2011</v>
      </c>
      <c r="H4" t="str">
        <f>IF('Source - Funds'!G4="","",'Source - Funds'!G4)</f>
        <v>LIRF</v>
      </c>
      <c r="I4">
        <f>IF('Source - Funds'!H4="","",'Source - Funds'!H4)</f>
        <v>75000</v>
      </c>
      <c r="J4" t="str">
        <f>IF('Source - Funds'!I4="","",'Source - Funds'!I4)</f>
        <v/>
      </c>
      <c r="K4" t="str">
        <f>IF('Source - Funds'!J4="","",'Source - Funds'!J4)</f>
        <v>N</v>
      </c>
      <c r="L4">
        <f t="shared" si="1"/>
        <v>746700</v>
      </c>
      <c r="M4">
        <v>1.04</v>
      </c>
      <c r="N4" s="24">
        <f t="shared" si="2"/>
        <v>776568</v>
      </c>
      <c r="O4" s="24">
        <f t="shared" si="3"/>
        <v>776567</v>
      </c>
      <c r="P4" s="23">
        <f t="shared" si="4"/>
        <v>776567</v>
      </c>
      <c r="Q4" s="26" t="s">
        <v>215</v>
      </c>
      <c r="R4" t="str">
        <f t="shared" si="5"/>
        <v>01</v>
      </c>
      <c r="S4" t="str">
        <f t="shared" si="6"/>
        <v>0001</v>
      </c>
      <c r="T4" t="str">
        <f t="shared" si="7"/>
        <v>5</v>
      </c>
      <c r="U4" s="27">
        <f t="shared" si="8"/>
        <v>776567</v>
      </c>
      <c r="V4" t="str">
        <f t="shared" si="9"/>
        <v>01-5-0001</v>
      </c>
      <c r="W4" t="str">
        <f t="shared" si="10"/>
        <v>2025_01_0001_5</v>
      </c>
    </row>
    <row r="5" spans="1:23" x14ac:dyDescent="0.3">
      <c r="A5" t="str">
        <f t="shared" si="0"/>
        <v>0150304</v>
      </c>
      <c r="B5" t="str">
        <f>IF('Source - Funds'!A5="","",'Source - Funds'!A5)</f>
        <v>2026</v>
      </c>
      <c r="C5" t="str">
        <f>IF('Source - Funds'!B5="","",'Source - Funds'!B5)</f>
        <v>01</v>
      </c>
      <c r="D5" t="str">
        <f>IF('Source - Funds'!C5="","",'Source - Funds'!C5)</f>
        <v>5</v>
      </c>
      <c r="E5" t="str">
        <f>IF('Source - Funds'!D5="","",'Source - Funds'!D5)</f>
        <v>0304</v>
      </c>
      <c r="F5" t="str">
        <f>IF('Source - Funds'!E5="","",'Source - Funds'!E5)</f>
        <v>ADAMS PUBLIC LIBRARY SYSTEM</v>
      </c>
      <c r="G5" t="str">
        <f>IF('Source - Funds'!F5="","",'Source - Funds'!F5)</f>
        <v>2011</v>
      </c>
      <c r="H5" t="str">
        <f>IF('Source - Funds'!G5="","",'Source - Funds'!G5)</f>
        <v>LIRF</v>
      </c>
      <c r="I5">
        <f>IF('Source - Funds'!H5="","",'Source - Funds'!H5)</f>
        <v>70000</v>
      </c>
      <c r="J5" t="str">
        <f>IF('Source - Funds'!I5="","",'Source - Funds'!I5)</f>
        <v/>
      </c>
      <c r="K5" t="str">
        <f>IF('Source - Funds'!J5="","",'Source - Funds'!J5)</f>
        <v>N</v>
      </c>
      <c r="L5">
        <f t="shared" si="1"/>
        <v>1467750</v>
      </c>
      <c r="M5">
        <v>1.04</v>
      </c>
      <c r="N5" s="24">
        <f t="shared" si="2"/>
        <v>1526460</v>
      </c>
      <c r="O5" s="24">
        <f t="shared" si="3"/>
        <v>1526459</v>
      </c>
      <c r="P5" s="23">
        <f t="shared" si="4"/>
        <v>1526459</v>
      </c>
      <c r="Q5" s="26" t="s">
        <v>215</v>
      </c>
      <c r="R5" t="str">
        <f t="shared" si="5"/>
        <v>01</v>
      </c>
      <c r="S5" t="str">
        <f t="shared" si="6"/>
        <v>0304</v>
      </c>
      <c r="T5" t="str">
        <f t="shared" si="7"/>
        <v>5</v>
      </c>
      <c r="U5" s="27">
        <f t="shared" si="8"/>
        <v>1526459</v>
      </c>
      <c r="V5" t="str">
        <f t="shared" si="9"/>
        <v>01-5-0304</v>
      </c>
      <c r="W5" t="str">
        <f t="shared" si="10"/>
        <v>2025_01_0304_5</v>
      </c>
    </row>
    <row r="6" spans="1:23" x14ac:dyDescent="0.3">
      <c r="A6" t="str">
        <f t="shared" si="0"/>
        <v>0150304</v>
      </c>
      <c r="B6" t="str">
        <f>IF('Source - Funds'!A6="","",'Source - Funds'!A6)</f>
        <v>2026</v>
      </c>
      <c r="C6" t="str">
        <f>IF('Source - Funds'!B6="","",'Source - Funds'!B6)</f>
        <v>01</v>
      </c>
      <c r="D6" t="str">
        <f>IF('Source - Funds'!C6="","",'Source - Funds'!C6)</f>
        <v>5</v>
      </c>
      <c r="E6" t="str">
        <f>IF('Source - Funds'!D6="","",'Source - Funds'!D6)</f>
        <v>0304</v>
      </c>
      <c r="F6" t="str">
        <f>IF('Source - Funds'!E6="","",'Source - Funds'!E6)</f>
        <v>ADAMS PUBLIC LIBRARY SYSTEM</v>
      </c>
      <c r="G6" t="str">
        <f>IF('Source - Funds'!F6="","",'Source - Funds'!F6)</f>
        <v>0101</v>
      </c>
      <c r="H6" t="str">
        <f>IF('Source - Funds'!G6="","",'Source - Funds'!G6)</f>
        <v>GENERAL</v>
      </c>
      <c r="I6">
        <f>IF('Source - Funds'!H6="","",'Source - Funds'!H6)</f>
        <v>1387750</v>
      </c>
      <c r="J6" t="str">
        <f>IF('Source - Funds'!I6="","",'Source - Funds'!I6)</f>
        <v/>
      </c>
      <c r="K6" t="str">
        <f>IF('Source - Funds'!J6="","",'Source - Funds'!J6)</f>
        <v>N</v>
      </c>
      <c r="L6">
        <f t="shared" si="1"/>
        <v>1467750</v>
      </c>
      <c r="M6">
        <v>1.04</v>
      </c>
      <c r="N6" s="24">
        <f t="shared" si="2"/>
        <v>1526460</v>
      </c>
      <c r="O6" s="24">
        <f t="shared" si="3"/>
        <v>1526459</v>
      </c>
      <c r="P6" s="23">
        <f t="shared" si="4"/>
        <v>1526459</v>
      </c>
      <c r="Q6" s="26" t="s">
        <v>215</v>
      </c>
      <c r="R6" t="str">
        <f t="shared" si="5"/>
        <v>01</v>
      </c>
      <c r="S6" t="str">
        <f t="shared" si="6"/>
        <v>0304</v>
      </c>
      <c r="T6" t="str">
        <f t="shared" si="7"/>
        <v>5</v>
      </c>
      <c r="U6" s="27">
        <f t="shared" si="8"/>
        <v>1526459</v>
      </c>
      <c r="V6" t="str">
        <f t="shared" si="9"/>
        <v>01-5-0304</v>
      </c>
      <c r="W6" t="str">
        <f t="shared" si="10"/>
        <v>2025_01_0304_5</v>
      </c>
    </row>
    <row r="7" spans="1:23" x14ac:dyDescent="0.3">
      <c r="A7" t="str">
        <f t="shared" si="0"/>
        <v>0150304</v>
      </c>
      <c r="B7" t="str">
        <f>IF('Source - Funds'!A7="","",'Source - Funds'!A7)</f>
        <v>2026</v>
      </c>
      <c r="C7" t="str">
        <f>IF('Source - Funds'!B7="","",'Source - Funds'!B7)</f>
        <v>01</v>
      </c>
      <c r="D7" t="str">
        <f>IF('Source - Funds'!C7="","",'Source - Funds'!C7)</f>
        <v>5</v>
      </c>
      <c r="E7" t="str">
        <f>IF('Source - Funds'!D7="","",'Source - Funds'!D7)</f>
        <v>0304</v>
      </c>
      <c r="F7" t="str">
        <f>IF('Source - Funds'!E7="","",'Source - Funds'!E7)</f>
        <v>ADAMS PUBLIC LIBRARY SYSTEM</v>
      </c>
      <c r="G7" t="str">
        <f>IF('Source - Funds'!F7="","",'Source - Funds'!F7)</f>
        <v>0061</v>
      </c>
      <c r="H7" t="str">
        <f>IF('Source - Funds'!G7="","",'Source - Funds'!G7)</f>
        <v>RAINY DAY</v>
      </c>
      <c r="I7">
        <f>IF('Source - Funds'!H7="","",'Source - Funds'!H7)</f>
        <v>10000</v>
      </c>
      <c r="J7" t="str">
        <f>IF('Source - Funds'!I7="","",'Source - Funds'!I7)</f>
        <v/>
      </c>
      <c r="K7" t="str">
        <f>IF('Source - Funds'!J7="","",'Source - Funds'!J7)</f>
        <v>N</v>
      </c>
      <c r="L7">
        <f t="shared" si="1"/>
        <v>1467750</v>
      </c>
      <c r="M7">
        <v>1.04</v>
      </c>
      <c r="N7" s="24">
        <f t="shared" si="2"/>
        <v>1526460</v>
      </c>
      <c r="O7" s="24">
        <f t="shared" si="3"/>
        <v>1526459</v>
      </c>
      <c r="P7" s="23">
        <f t="shared" si="4"/>
        <v>1526459</v>
      </c>
      <c r="Q7" s="26" t="s">
        <v>215</v>
      </c>
      <c r="R7" t="str">
        <f t="shared" si="5"/>
        <v>01</v>
      </c>
      <c r="S7" t="str">
        <f t="shared" si="6"/>
        <v>0304</v>
      </c>
      <c r="T7" t="str">
        <f t="shared" si="7"/>
        <v>5</v>
      </c>
      <c r="U7" s="27">
        <f t="shared" si="8"/>
        <v>1526459</v>
      </c>
      <c r="V7" t="str">
        <f t="shared" si="9"/>
        <v>01-5-0304</v>
      </c>
      <c r="W7" t="str">
        <f t="shared" si="10"/>
        <v>2025_01_0304_5</v>
      </c>
    </row>
    <row r="8" spans="1:23" x14ac:dyDescent="0.3">
      <c r="A8" t="str">
        <f t="shared" si="0"/>
        <v>0250260</v>
      </c>
      <c r="B8" t="str">
        <f>IF('Source - Funds'!A8="","",'Source - Funds'!A8)</f>
        <v>2026</v>
      </c>
      <c r="C8" t="str">
        <f>IF('Source - Funds'!B8="","",'Source - Funds'!B8)</f>
        <v>02</v>
      </c>
      <c r="D8" t="str">
        <f>IF('Source - Funds'!C8="","",'Source - Funds'!C8)</f>
        <v>5</v>
      </c>
      <c r="E8" t="str">
        <f>IF('Source - Funds'!D8="","",'Source - Funds'!D8)</f>
        <v>0260</v>
      </c>
      <c r="F8" t="str">
        <f>IF('Source - Funds'!E8="","",'Source - Funds'!E8)</f>
        <v>ALLEN COUNTY PUBLIC LIBRARY</v>
      </c>
      <c r="G8" t="str">
        <f>IF('Source - Funds'!F8="","",'Source - Funds'!F8)</f>
        <v>0101</v>
      </c>
      <c r="H8" t="str">
        <f>IF('Source - Funds'!G8="","",'Source - Funds'!G8)</f>
        <v>GENERAL</v>
      </c>
      <c r="I8">
        <f>IF('Source - Funds'!H8="","",'Source - Funds'!H8)</f>
        <v>41253904</v>
      </c>
      <c r="J8" t="str">
        <f>IF('Source - Funds'!I8="","",'Source - Funds'!I8)</f>
        <v/>
      </c>
      <c r="K8" t="str">
        <f>IF('Source - Funds'!J8="","",'Source - Funds'!J8)</f>
        <v>N</v>
      </c>
      <c r="L8">
        <f t="shared" si="1"/>
        <v>45607088</v>
      </c>
      <c r="M8">
        <v>1.04</v>
      </c>
      <c r="N8" s="24">
        <f t="shared" si="2"/>
        <v>47431371.520000003</v>
      </c>
      <c r="O8" s="24">
        <f t="shared" si="3"/>
        <v>47431370.520000003</v>
      </c>
      <c r="P8" s="23">
        <f t="shared" si="4"/>
        <v>47431370</v>
      </c>
      <c r="Q8" s="26" t="s">
        <v>215</v>
      </c>
      <c r="R8" t="str">
        <f t="shared" si="5"/>
        <v>02</v>
      </c>
      <c r="S8" t="str">
        <f t="shared" si="6"/>
        <v>0260</v>
      </c>
      <c r="T8" t="str">
        <f t="shared" si="7"/>
        <v>5</v>
      </c>
      <c r="U8" s="27">
        <f t="shared" si="8"/>
        <v>47431370</v>
      </c>
      <c r="V8" t="str">
        <f t="shared" si="9"/>
        <v>02-5-0260</v>
      </c>
      <c r="W8" t="str">
        <f t="shared" si="10"/>
        <v>2025_02_0260_5</v>
      </c>
    </row>
    <row r="9" spans="1:23" x14ac:dyDescent="0.3">
      <c r="A9" t="str">
        <f t="shared" si="0"/>
        <v>0250260</v>
      </c>
      <c r="B9" t="str">
        <f>IF('Source - Funds'!A9="","",'Source - Funds'!A9)</f>
        <v>2026</v>
      </c>
      <c r="C9" t="str">
        <f>IF('Source - Funds'!B9="","",'Source - Funds'!B9)</f>
        <v>02</v>
      </c>
      <c r="D9" t="str">
        <f>IF('Source - Funds'!C9="","",'Source - Funds'!C9)</f>
        <v>5</v>
      </c>
      <c r="E9" t="str">
        <f>IF('Source - Funds'!D9="","",'Source - Funds'!D9)</f>
        <v>0260</v>
      </c>
      <c r="F9" t="str">
        <f>IF('Source - Funds'!E9="","",'Source - Funds'!E9)</f>
        <v>ALLEN COUNTY PUBLIC LIBRARY</v>
      </c>
      <c r="G9" t="str">
        <f>IF('Source - Funds'!F9="","",'Source - Funds'!F9)</f>
        <v>0180</v>
      </c>
      <c r="H9" t="str">
        <f>IF('Source - Funds'!G9="","",'Source - Funds'!G9)</f>
        <v>DEBT SERVICE</v>
      </c>
      <c r="I9">
        <f>IF('Source - Funds'!H9="","",'Source - Funds'!H9)</f>
        <v>4353184</v>
      </c>
      <c r="J9" t="str">
        <f>IF('Source - Funds'!I9="","",'Source - Funds'!I9)</f>
        <v/>
      </c>
      <c r="K9" t="str">
        <f>IF('Source - Funds'!J9="","",'Source - Funds'!J9)</f>
        <v>N</v>
      </c>
      <c r="L9">
        <f t="shared" si="1"/>
        <v>45607088</v>
      </c>
      <c r="M9">
        <v>1.04</v>
      </c>
      <c r="N9" s="24">
        <f t="shared" si="2"/>
        <v>47431371.520000003</v>
      </c>
      <c r="O9" s="24">
        <f t="shared" si="3"/>
        <v>47431370.520000003</v>
      </c>
      <c r="P9" s="23">
        <f t="shared" si="4"/>
        <v>47431370</v>
      </c>
      <c r="Q9" s="26" t="s">
        <v>215</v>
      </c>
      <c r="R9" t="str">
        <f t="shared" si="5"/>
        <v>02</v>
      </c>
      <c r="S9" t="str">
        <f t="shared" si="6"/>
        <v>0260</v>
      </c>
      <c r="T9" t="str">
        <f t="shared" si="7"/>
        <v>5</v>
      </c>
      <c r="U9" s="27">
        <f t="shared" si="8"/>
        <v>47431370</v>
      </c>
      <c r="V9" t="str">
        <f t="shared" si="9"/>
        <v>02-5-0260</v>
      </c>
      <c r="W9" t="str">
        <f t="shared" si="10"/>
        <v>2025_02_0260_5</v>
      </c>
    </row>
    <row r="10" spans="1:23" x14ac:dyDescent="0.3">
      <c r="A10" t="str">
        <f t="shared" si="0"/>
        <v>0350006</v>
      </c>
      <c r="B10" t="str">
        <f>IF('Source - Funds'!A10="","",'Source - Funds'!A10)</f>
        <v>2026</v>
      </c>
      <c r="C10" t="str">
        <f>IF('Source - Funds'!B10="","",'Source - Funds'!B10)</f>
        <v>03</v>
      </c>
      <c r="D10" t="str">
        <f>IF('Source - Funds'!C10="","",'Source - Funds'!C10)</f>
        <v>5</v>
      </c>
      <c r="E10" t="str">
        <f>IF('Source - Funds'!D10="","",'Source - Funds'!D10)</f>
        <v>0006</v>
      </c>
      <c r="F10" t="str">
        <f>IF('Source - Funds'!E10="","",'Source - Funds'!E10)</f>
        <v>BARTHOLOMEW COUNTY PUBLIC LIBRARY</v>
      </c>
      <c r="G10" t="str">
        <f>IF('Source - Funds'!F10="","",'Source - Funds'!F10)</f>
        <v>2011</v>
      </c>
      <c r="H10" t="str">
        <f>IF('Source - Funds'!G10="","",'Source - Funds'!G10)</f>
        <v>LIRF</v>
      </c>
      <c r="I10">
        <f>IF('Source - Funds'!H10="","",'Source - Funds'!H10)</f>
        <v>275173</v>
      </c>
      <c r="J10" t="str">
        <f>IF('Source - Funds'!I10="","",'Source - Funds'!I10)</f>
        <v/>
      </c>
      <c r="K10" t="str">
        <f>IF('Source - Funds'!J10="","",'Source - Funds'!J10)</f>
        <v>N</v>
      </c>
      <c r="L10">
        <f t="shared" si="1"/>
        <v>5858930</v>
      </c>
      <c r="M10">
        <v>1.04</v>
      </c>
      <c r="N10" s="24">
        <f t="shared" si="2"/>
        <v>6093287.2000000002</v>
      </c>
      <c r="O10" s="24">
        <f t="shared" si="3"/>
        <v>6093286.2000000002</v>
      </c>
      <c r="P10" s="23">
        <f t="shared" si="4"/>
        <v>6093286</v>
      </c>
      <c r="Q10" s="26" t="s">
        <v>215</v>
      </c>
      <c r="R10" t="str">
        <f t="shared" si="5"/>
        <v>03</v>
      </c>
      <c r="S10" t="str">
        <f t="shared" si="6"/>
        <v>0006</v>
      </c>
      <c r="T10" t="str">
        <f t="shared" si="7"/>
        <v>5</v>
      </c>
      <c r="U10" s="27">
        <f t="shared" si="8"/>
        <v>6093286</v>
      </c>
      <c r="V10" t="str">
        <f t="shared" si="9"/>
        <v>03-5-0006</v>
      </c>
      <c r="W10" t="str">
        <f t="shared" si="10"/>
        <v>2025_03_0006_5</v>
      </c>
    </row>
    <row r="11" spans="1:23" x14ac:dyDescent="0.3">
      <c r="A11" t="str">
        <f t="shared" si="0"/>
        <v>0350006</v>
      </c>
      <c r="B11" t="str">
        <f>IF('Source - Funds'!A11="","",'Source - Funds'!A11)</f>
        <v>2026</v>
      </c>
      <c r="C11" t="str">
        <f>IF('Source - Funds'!B11="","",'Source - Funds'!B11)</f>
        <v>03</v>
      </c>
      <c r="D11" t="str">
        <f>IF('Source - Funds'!C11="","",'Source - Funds'!C11)</f>
        <v>5</v>
      </c>
      <c r="E11" t="str">
        <f>IF('Source - Funds'!D11="","",'Source - Funds'!D11)</f>
        <v>0006</v>
      </c>
      <c r="F11" t="str">
        <f>IF('Source - Funds'!E11="","",'Source - Funds'!E11)</f>
        <v>BARTHOLOMEW COUNTY PUBLIC LIBRARY</v>
      </c>
      <c r="G11" t="str">
        <f>IF('Source - Funds'!F11="","",'Source - Funds'!F11)</f>
        <v>0101</v>
      </c>
      <c r="H11" t="str">
        <f>IF('Source - Funds'!G11="","",'Source - Funds'!G11)</f>
        <v>GENERAL</v>
      </c>
      <c r="I11">
        <f>IF('Source - Funds'!H11="","",'Source - Funds'!H11)</f>
        <v>5364757</v>
      </c>
      <c r="J11" t="str">
        <f>IF('Source - Funds'!I11="","",'Source - Funds'!I11)</f>
        <v/>
      </c>
      <c r="K11" t="str">
        <f>IF('Source - Funds'!J11="","",'Source - Funds'!J11)</f>
        <v>N</v>
      </c>
      <c r="L11">
        <f t="shared" si="1"/>
        <v>5858930</v>
      </c>
      <c r="M11">
        <v>1.04</v>
      </c>
      <c r="N11" s="24">
        <f t="shared" si="2"/>
        <v>6093287.2000000002</v>
      </c>
      <c r="O11" s="24">
        <f t="shared" si="3"/>
        <v>6093286.2000000002</v>
      </c>
      <c r="P11" s="23">
        <f t="shared" si="4"/>
        <v>6093286</v>
      </c>
      <c r="Q11" s="26" t="s">
        <v>215</v>
      </c>
      <c r="R11" t="str">
        <f t="shared" si="5"/>
        <v>03</v>
      </c>
      <c r="S11" t="str">
        <f t="shared" si="6"/>
        <v>0006</v>
      </c>
      <c r="T11" t="str">
        <f t="shared" si="7"/>
        <v>5</v>
      </c>
      <c r="U11" s="27">
        <f t="shared" si="8"/>
        <v>6093286</v>
      </c>
      <c r="V11" t="str">
        <f t="shared" si="9"/>
        <v>03-5-0006</v>
      </c>
      <c r="W11" t="str">
        <f t="shared" si="10"/>
        <v>2025_03_0006_5</v>
      </c>
    </row>
    <row r="12" spans="1:23" x14ac:dyDescent="0.3">
      <c r="A12" t="str">
        <f t="shared" si="0"/>
        <v>0350006</v>
      </c>
      <c r="B12" t="str">
        <f>IF('Source - Funds'!A12="","",'Source - Funds'!A12)</f>
        <v>2026</v>
      </c>
      <c r="C12" t="str">
        <f>IF('Source - Funds'!B12="","",'Source - Funds'!B12)</f>
        <v>03</v>
      </c>
      <c r="D12" t="str">
        <f>IF('Source - Funds'!C12="","",'Source - Funds'!C12)</f>
        <v>5</v>
      </c>
      <c r="E12" t="str">
        <f>IF('Source - Funds'!D12="","",'Source - Funds'!D12)</f>
        <v>0006</v>
      </c>
      <c r="F12" t="str">
        <f>IF('Source - Funds'!E12="","",'Source - Funds'!E12)</f>
        <v>BARTHOLOMEW COUNTY PUBLIC LIBRARY</v>
      </c>
      <c r="G12" t="str">
        <f>IF('Source - Funds'!F12="","",'Source - Funds'!F12)</f>
        <v>0061</v>
      </c>
      <c r="H12" t="str">
        <f>IF('Source - Funds'!G12="","",'Source - Funds'!G12)</f>
        <v>RAINY DAY</v>
      </c>
      <c r="I12">
        <f>IF('Source - Funds'!H12="","",'Source - Funds'!H12)</f>
        <v>219000</v>
      </c>
      <c r="J12" t="str">
        <f>IF('Source - Funds'!I12="","",'Source - Funds'!I12)</f>
        <v/>
      </c>
      <c r="K12" t="str">
        <f>IF('Source - Funds'!J12="","",'Source - Funds'!J12)</f>
        <v>N</v>
      </c>
      <c r="L12">
        <f t="shared" si="1"/>
        <v>5858930</v>
      </c>
      <c r="M12">
        <v>1.04</v>
      </c>
      <c r="N12" s="24">
        <f t="shared" si="2"/>
        <v>6093287.2000000002</v>
      </c>
      <c r="O12" s="24">
        <f t="shared" si="3"/>
        <v>6093286.2000000002</v>
      </c>
      <c r="P12" s="23">
        <f t="shared" si="4"/>
        <v>6093286</v>
      </c>
      <c r="Q12" s="26" t="s">
        <v>215</v>
      </c>
      <c r="R12" t="str">
        <f t="shared" si="5"/>
        <v>03</v>
      </c>
      <c r="S12" t="str">
        <f t="shared" si="6"/>
        <v>0006</v>
      </c>
      <c r="T12" t="str">
        <f t="shared" si="7"/>
        <v>5</v>
      </c>
      <c r="U12" s="27">
        <f t="shared" si="8"/>
        <v>6093286</v>
      </c>
      <c r="V12" t="str">
        <f t="shared" si="9"/>
        <v>03-5-0006</v>
      </c>
      <c r="W12" t="str">
        <f t="shared" si="10"/>
        <v>2025_03_0006_5</v>
      </c>
    </row>
    <row r="13" spans="1:23" x14ac:dyDescent="0.3">
      <c r="A13" t="str">
        <f t="shared" si="0"/>
        <v>4150111</v>
      </c>
      <c r="B13" t="str">
        <f>IF('Source - Funds'!A13="","",'Source - Funds'!A13)</f>
        <v>2026</v>
      </c>
      <c r="C13" t="str">
        <f>IF('Source - Funds'!B13="","",'Source - Funds'!B13)</f>
        <v>03</v>
      </c>
      <c r="D13" t="str">
        <f>IF('Source - Funds'!C13="","",'Source - Funds'!C13)</f>
        <v>5</v>
      </c>
      <c r="E13" t="str">
        <f>IF('Source - Funds'!D13="","",'Source - Funds'!D13)</f>
        <v>0111</v>
      </c>
      <c r="F13" t="str">
        <f>IF('Source - Funds'!E13="","",'Source - Funds'!E13)</f>
        <v>EDINBURGH-WRIGHT-HAGEMAN PUBLIC LIBRARY</v>
      </c>
      <c r="G13" t="str">
        <f>IF('Source - Funds'!F13="","",'Source - Funds'!F13)</f>
        <v>0101</v>
      </c>
      <c r="H13" t="str">
        <f>IF('Source - Funds'!G13="","",'Source - Funds'!G13)</f>
        <v>GENERAL</v>
      </c>
      <c r="I13">
        <f>IF('Source - Funds'!H13="","",'Source - Funds'!H13)</f>
        <v>0</v>
      </c>
      <c r="J13">
        <f>IF('Source - Funds'!I13="","",'Source - Funds'!I13)</f>
        <v>41</v>
      </c>
      <c r="K13" t="str">
        <f>IF('Source - Funds'!J13="","",'Source - Funds'!J13)</f>
        <v>Y</v>
      </c>
      <c r="L13">
        <f t="shared" si="1"/>
        <v>309384</v>
      </c>
      <c r="M13">
        <v>1.04</v>
      </c>
      <c r="N13" s="24">
        <f t="shared" si="2"/>
        <v>321759.35999999999</v>
      </c>
      <c r="O13" s="24">
        <f t="shared" si="3"/>
        <v>321758.36</v>
      </c>
      <c r="P13" s="23">
        <f t="shared" si="4"/>
        <v>321758</v>
      </c>
      <c r="Q13" s="26" t="s">
        <v>215</v>
      </c>
      <c r="R13">
        <f t="shared" si="5"/>
        <v>41</v>
      </c>
      <c r="S13" t="str">
        <f t="shared" si="6"/>
        <v>0111</v>
      </c>
      <c r="T13" t="str">
        <f t="shared" si="7"/>
        <v>5</v>
      </c>
      <c r="U13" s="27">
        <f t="shared" si="8"/>
        <v>321758</v>
      </c>
      <c r="V13" t="str">
        <f t="shared" si="9"/>
        <v>41-5-0111</v>
      </c>
      <c r="W13" t="str">
        <f t="shared" si="10"/>
        <v>2025_41_0111_5</v>
      </c>
    </row>
    <row r="14" spans="1:23" x14ac:dyDescent="0.3">
      <c r="A14" t="str">
        <f t="shared" si="0"/>
        <v>0450007</v>
      </c>
      <c r="B14" t="str">
        <f>IF('Source - Funds'!A14="","",'Source - Funds'!A14)</f>
        <v>2026</v>
      </c>
      <c r="C14" t="str">
        <f>IF('Source - Funds'!B14="","",'Source - Funds'!B14)</f>
        <v>04</v>
      </c>
      <c r="D14" t="str">
        <f>IF('Source - Funds'!C14="","",'Source - Funds'!C14)</f>
        <v>5</v>
      </c>
      <c r="E14" t="str">
        <f>IF('Source - Funds'!D14="","",'Source - Funds'!D14)</f>
        <v>0007</v>
      </c>
      <c r="F14" t="str">
        <f>IF('Source - Funds'!E14="","",'Source - Funds'!E14)</f>
        <v>BOSWELL PUBLIC LIBRARY</v>
      </c>
      <c r="G14" t="str">
        <f>IF('Source - Funds'!F14="","",'Source - Funds'!F14)</f>
        <v>0101</v>
      </c>
      <c r="H14" t="str">
        <f>IF('Source - Funds'!G14="","",'Source - Funds'!G14)</f>
        <v>GENERAL</v>
      </c>
      <c r="I14">
        <f>IF('Source - Funds'!H14="","",'Source - Funds'!H14)</f>
        <v>184049</v>
      </c>
      <c r="J14" t="str">
        <f>IF('Source - Funds'!I14="","",'Source - Funds'!I14)</f>
        <v/>
      </c>
      <c r="K14" t="str">
        <f>IF('Source - Funds'!J14="","",'Source - Funds'!J14)</f>
        <v>N</v>
      </c>
      <c r="L14">
        <f t="shared" si="1"/>
        <v>184049</v>
      </c>
      <c r="M14">
        <v>1.04</v>
      </c>
      <c r="N14" s="24">
        <f t="shared" si="2"/>
        <v>191410.96000000002</v>
      </c>
      <c r="O14" s="24">
        <f t="shared" si="3"/>
        <v>191409.96000000002</v>
      </c>
      <c r="P14" s="23">
        <f t="shared" si="4"/>
        <v>191409</v>
      </c>
      <c r="Q14" s="26" t="s">
        <v>215</v>
      </c>
      <c r="R14" t="str">
        <f t="shared" si="5"/>
        <v>04</v>
      </c>
      <c r="S14" t="str">
        <f t="shared" si="6"/>
        <v>0007</v>
      </c>
      <c r="T14" t="str">
        <f t="shared" si="7"/>
        <v>5</v>
      </c>
      <c r="U14" s="27">
        <f t="shared" si="8"/>
        <v>191409</v>
      </c>
      <c r="V14" t="str">
        <f t="shared" si="9"/>
        <v>04-5-0007</v>
      </c>
      <c r="W14" t="str">
        <f t="shared" si="10"/>
        <v>2025_04_0007_5</v>
      </c>
    </row>
    <row r="15" spans="1:23" x14ac:dyDescent="0.3">
      <c r="A15" t="str">
        <f t="shared" si="0"/>
        <v>0450007</v>
      </c>
      <c r="B15" t="str">
        <f>IF('Source - Funds'!A15="","",'Source - Funds'!A15)</f>
        <v>2026</v>
      </c>
      <c r="C15" t="str">
        <f>IF('Source - Funds'!B15="","",'Source - Funds'!B15)</f>
        <v>04</v>
      </c>
      <c r="D15" t="str">
        <f>IF('Source - Funds'!C15="","",'Source - Funds'!C15)</f>
        <v>5</v>
      </c>
      <c r="E15" t="str">
        <f>IF('Source - Funds'!D15="","",'Source - Funds'!D15)</f>
        <v>0007</v>
      </c>
      <c r="F15" t="str">
        <f>IF('Source - Funds'!E15="","",'Source - Funds'!E15)</f>
        <v>BOSWELL PUBLIC LIBRARY</v>
      </c>
      <c r="G15" t="str">
        <f>IF('Source - Funds'!F15="","",'Source - Funds'!F15)</f>
        <v>0061</v>
      </c>
      <c r="H15" t="str">
        <f>IF('Source - Funds'!G15="","",'Source - Funds'!G15)</f>
        <v>RAINY DAY</v>
      </c>
      <c r="I15">
        <f>IF('Source - Funds'!H15="","",'Source - Funds'!H15)</f>
        <v>0</v>
      </c>
      <c r="J15" t="str">
        <f>IF('Source - Funds'!I15="","",'Source - Funds'!I15)</f>
        <v/>
      </c>
      <c r="K15" t="str">
        <f>IF('Source - Funds'!J15="","",'Source - Funds'!J15)</f>
        <v>N</v>
      </c>
      <c r="L15">
        <f t="shared" si="1"/>
        <v>184049</v>
      </c>
      <c r="M15">
        <v>1.04</v>
      </c>
      <c r="N15" s="24">
        <f t="shared" si="2"/>
        <v>191410.96000000002</v>
      </c>
      <c r="O15" s="24">
        <f t="shared" si="3"/>
        <v>191409.96000000002</v>
      </c>
      <c r="P15" s="23">
        <f t="shared" si="4"/>
        <v>191409</v>
      </c>
      <c r="Q15" s="26" t="s">
        <v>215</v>
      </c>
      <c r="R15" t="str">
        <f t="shared" si="5"/>
        <v>04</v>
      </c>
      <c r="S15" t="str">
        <f t="shared" si="6"/>
        <v>0007</v>
      </c>
      <c r="T15" t="str">
        <f t="shared" si="7"/>
        <v>5</v>
      </c>
      <c r="U15" s="27">
        <f t="shared" si="8"/>
        <v>191409</v>
      </c>
      <c r="V15" t="str">
        <f t="shared" si="9"/>
        <v>04-5-0007</v>
      </c>
      <c r="W15" t="str">
        <f t="shared" si="10"/>
        <v>2025_04_0007_5</v>
      </c>
    </row>
    <row r="16" spans="1:23" x14ac:dyDescent="0.3">
      <c r="A16" t="str">
        <f t="shared" si="0"/>
        <v>0450008</v>
      </c>
      <c r="B16" t="str">
        <f>IF('Source - Funds'!A16="","",'Source - Funds'!A16)</f>
        <v>2026</v>
      </c>
      <c r="C16" t="str">
        <f>IF('Source - Funds'!B16="","",'Source - Funds'!B16)</f>
        <v>04</v>
      </c>
      <c r="D16" t="str">
        <f>IF('Source - Funds'!C16="","",'Source - Funds'!C16)</f>
        <v>5</v>
      </c>
      <c r="E16" t="str">
        <f>IF('Source - Funds'!D16="","",'Source - Funds'!D16)</f>
        <v>0008</v>
      </c>
      <c r="F16" t="str">
        <f>IF('Source - Funds'!E16="","",'Source - Funds'!E16)</f>
        <v>EARL PARK PUBLIC LIBRARY</v>
      </c>
      <c r="G16" t="str">
        <f>IF('Source - Funds'!F16="","",'Source - Funds'!F16)</f>
        <v>0061</v>
      </c>
      <c r="H16" t="str">
        <f>IF('Source - Funds'!G16="","",'Source - Funds'!G16)</f>
        <v>RAINY DAY</v>
      </c>
      <c r="I16">
        <f>IF('Source - Funds'!H16="","",'Source - Funds'!H16)</f>
        <v>5000</v>
      </c>
      <c r="J16" t="str">
        <f>IF('Source - Funds'!I16="","",'Source - Funds'!I16)</f>
        <v/>
      </c>
      <c r="K16" t="str">
        <f>IF('Source - Funds'!J16="","",'Source - Funds'!J16)</f>
        <v>N</v>
      </c>
      <c r="L16">
        <f t="shared" si="1"/>
        <v>66247</v>
      </c>
      <c r="M16">
        <v>1.04</v>
      </c>
      <c r="N16" s="24">
        <f t="shared" si="2"/>
        <v>68896.88</v>
      </c>
      <c r="O16" s="24">
        <f t="shared" si="3"/>
        <v>68895.88</v>
      </c>
      <c r="P16" s="23">
        <f t="shared" si="4"/>
        <v>68895</v>
      </c>
      <c r="Q16" s="26" t="s">
        <v>215</v>
      </c>
      <c r="R16" t="str">
        <f t="shared" si="5"/>
        <v>04</v>
      </c>
      <c r="S16" t="str">
        <f t="shared" si="6"/>
        <v>0008</v>
      </c>
      <c r="T16" t="str">
        <f t="shared" si="7"/>
        <v>5</v>
      </c>
      <c r="U16" s="27">
        <f t="shared" si="8"/>
        <v>68895</v>
      </c>
      <c r="V16" t="str">
        <f t="shared" si="9"/>
        <v>04-5-0008</v>
      </c>
      <c r="W16" t="str">
        <f t="shared" si="10"/>
        <v>2025_04_0008_5</v>
      </c>
    </row>
    <row r="17" spans="1:23" x14ac:dyDescent="0.3">
      <c r="A17" t="str">
        <f t="shared" si="0"/>
        <v>0450008</v>
      </c>
      <c r="B17" t="str">
        <f>IF('Source - Funds'!A17="","",'Source - Funds'!A17)</f>
        <v>2026</v>
      </c>
      <c r="C17" t="str">
        <f>IF('Source - Funds'!B17="","",'Source - Funds'!B17)</f>
        <v>04</v>
      </c>
      <c r="D17" t="str">
        <f>IF('Source - Funds'!C17="","",'Source - Funds'!C17)</f>
        <v>5</v>
      </c>
      <c r="E17" t="str">
        <f>IF('Source - Funds'!D17="","",'Source - Funds'!D17)</f>
        <v>0008</v>
      </c>
      <c r="F17" t="str">
        <f>IF('Source - Funds'!E17="","",'Source - Funds'!E17)</f>
        <v>EARL PARK PUBLIC LIBRARY</v>
      </c>
      <c r="G17" t="str">
        <f>IF('Source - Funds'!F17="","",'Source - Funds'!F17)</f>
        <v>0101</v>
      </c>
      <c r="H17" t="str">
        <f>IF('Source - Funds'!G17="","",'Source - Funds'!G17)</f>
        <v>GENERAL</v>
      </c>
      <c r="I17">
        <f>IF('Source - Funds'!H17="","",'Source - Funds'!H17)</f>
        <v>61247</v>
      </c>
      <c r="J17" t="str">
        <f>IF('Source - Funds'!I17="","",'Source - Funds'!I17)</f>
        <v/>
      </c>
      <c r="K17" t="str">
        <f>IF('Source - Funds'!J17="","",'Source - Funds'!J17)</f>
        <v>N</v>
      </c>
      <c r="L17">
        <f t="shared" si="1"/>
        <v>66247</v>
      </c>
      <c r="M17">
        <v>1.04</v>
      </c>
      <c r="N17" s="24">
        <f t="shared" si="2"/>
        <v>68896.88</v>
      </c>
      <c r="O17" s="24">
        <f t="shared" si="3"/>
        <v>68895.88</v>
      </c>
      <c r="P17" s="23">
        <f t="shared" si="4"/>
        <v>68895</v>
      </c>
      <c r="Q17" s="26" t="s">
        <v>215</v>
      </c>
      <c r="R17" t="str">
        <f t="shared" si="5"/>
        <v>04</v>
      </c>
      <c r="S17" t="str">
        <f t="shared" si="6"/>
        <v>0008</v>
      </c>
      <c r="T17" t="str">
        <f t="shared" si="7"/>
        <v>5</v>
      </c>
      <c r="U17" s="27">
        <f t="shared" si="8"/>
        <v>68895</v>
      </c>
      <c r="V17" t="str">
        <f t="shared" si="9"/>
        <v>04-5-0008</v>
      </c>
      <c r="W17" t="str">
        <f t="shared" si="10"/>
        <v>2025_04_0008_5</v>
      </c>
    </row>
    <row r="18" spans="1:23" x14ac:dyDescent="0.3">
      <c r="A18" t="str">
        <f t="shared" si="0"/>
        <v>0450008</v>
      </c>
      <c r="B18" t="str">
        <f>IF('Source - Funds'!A18="","",'Source - Funds'!A18)</f>
        <v>2026</v>
      </c>
      <c r="C18" t="str">
        <f>IF('Source - Funds'!B18="","",'Source - Funds'!B18)</f>
        <v>04</v>
      </c>
      <c r="D18" t="str">
        <f>IF('Source - Funds'!C18="","",'Source - Funds'!C18)</f>
        <v>5</v>
      </c>
      <c r="E18" t="str">
        <f>IF('Source - Funds'!D18="","",'Source - Funds'!D18)</f>
        <v>0008</v>
      </c>
      <c r="F18" t="str">
        <f>IF('Source - Funds'!E18="","",'Source - Funds'!E18)</f>
        <v>EARL PARK PUBLIC LIBRARY</v>
      </c>
      <c r="G18" t="str">
        <f>IF('Source - Funds'!F18="","",'Source - Funds'!F18)</f>
        <v>2011</v>
      </c>
      <c r="H18" t="str">
        <f>IF('Source - Funds'!G18="","",'Source - Funds'!G18)</f>
        <v>LIRF</v>
      </c>
      <c r="I18">
        <f>IF('Source - Funds'!H18="","",'Source - Funds'!H18)</f>
        <v>0</v>
      </c>
      <c r="J18" t="str">
        <f>IF('Source - Funds'!I18="","",'Source - Funds'!I18)</f>
        <v/>
      </c>
      <c r="K18" t="str">
        <f>IF('Source - Funds'!J18="","",'Source - Funds'!J18)</f>
        <v>N</v>
      </c>
      <c r="L18">
        <f t="shared" si="1"/>
        <v>66247</v>
      </c>
      <c r="M18">
        <v>1.04</v>
      </c>
      <c r="N18" s="24">
        <f t="shared" si="2"/>
        <v>68896.88</v>
      </c>
      <c r="O18" s="24">
        <f t="shared" si="3"/>
        <v>68895.88</v>
      </c>
      <c r="P18" s="23">
        <f t="shared" si="4"/>
        <v>68895</v>
      </c>
      <c r="Q18" s="26" t="s">
        <v>215</v>
      </c>
      <c r="R18" t="str">
        <f t="shared" si="5"/>
        <v>04</v>
      </c>
      <c r="S18" t="str">
        <f t="shared" si="6"/>
        <v>0008</v>
      </c>
      <c r="T18" t="str">
        <f t="shared" si="7"/>
        <v>5</v>
      </c>
      <c r="U18" s="27">
        <f t="shared" si="8"/>
        <v>68895</v>
      </c>
      <c r="V18" t="str">
        <f t="shared" si="9"/>
        <v>04-5-0008</v>
      </c>
      <c r="W18" t="str">
        <f t="shared" si="10"/>
        <v>2025_04_0008_5</v>
      </c>
    </row>
    <row r="19" spans="1:23" x14ac:dyDescent="0.3">
      <c r="A19" t="str">
        <f t="shared" si="0"/>
        <v>450009</v>
      </c>
      <c r="B19" t="str">
        <f>IF('Source - Funds'!A19="","",'Source - Funds'!A19)</f>
        <v>2026</v>
      </c>
      <c r="C19" t="str">
        <f>IF('Source - Funds'!B19="","",'Source - Funds'!B19)</f>
        <v>04</v>
      </c>
      <c r="D19" t="str">
        <f>IF('Source - Funds'!C19="","",'Source - Funds'!C19)</f>
        <v>5</v>
      </c>
      <c r="E19" t="str">
        <f>IF('Source - Funds'!D19="","",'Source - Funds'!D19)</f>
        <v>0009</v>
      </c>
      <c r="F19" t="str">
        <f>IF('Source - Funds'!E19="","",'Source - Funds'!E19)</f>
        <v>OTTERBEIN PUBLIC LIBRARY</v>
      </c>
      <c r="G19" t="str">
        <f>IF('Source - Funds'!F19="","",'Source - Funds'!F19)</f>
        <v>2011</v>
      </c>
      <c r="H19" t="str">
        <f>IF('Source - Funds'!G19="","",'Source - Funds'!G19)</f>
        <v>LIRF</v>
      </c>
      <c r="I19">
        <f>IF('Source - Funds'!H19="","",'Source - Funds'!H19)</f>
        <v>12680</v>
      </c>
      <c r="J19">
        <f>IF('Source - Funds'!I19="","",'Source - Funds'!I19)</f>
        <v>4</v>
      </c>
      <c r="K19" t="str">
        <f>IF('Source - Funds'!J19="","",'Source - Funds'!J19)</f>
        <v>Y</v>
      </c>
      <c r="L19">
        <f t="shared" si="1"/>
        <v>287135</v>
      </c>
      <c r="M19">
        <v>1.04</v>
      </c>
      <c r="N19" s="24">
        <f t="shared" si="2"/>
        <v>298620.40000000002</v>
      </c>
      <c r="O19" s="24">
        <f t="shared" si="3"/>
        <v>298619.40000000002</v>
      </c>
      <c r="P19" s="23">
        <f t="shared" si="4"/>
        <v>298619</v>
      </c>
      <c r="Q19" s="26" t="s">
        <v>215</v>
      </c>
      <c r="R19">
        <f t="shared" si="5"/>
        <v>4</v>
      </c>
      <c r="S19" t="str">
        <f t="shared" si="6"/>
        <v>0009</v>
      </c>
      <c r="T19" t="str">
        <f t="shared" si="7"/>
        <v>5</v>
      </c>
      <c r="U19" s="27">
        <f t="shared" si="8"/>
        <v>298619</v>
      </c>
      <c r="V19" t="str">
        <f t="shared" si="9"/>
        <v>4-5-0009</v>
      </c>
      <c r="W19" t="str">
        <f t="shared" si="10"/>
        <v>2025_4_0009_5</v>
      </c>
    </row>
    <row r="20" spans="1:23" x14ac:dyDescent="0.3">
      <c r="A20" t="str">
        <f t="shared" si="0"/>
        <v>450009</v>
      </c>
      <c r="B20" t="str">
        <f>IF('Source - Funds'!A20="","",'Source - Funds'!A20)</f>
        <v>2026</v>
      </c>
      <c r="C20" t="str">
        <f>IF('Source - Funds'!B20="","",'Source - Funds'!B20)</f>
        <v>04</v>
      </c>
      <c r="D20" t="str">
        <f>IF('Source - Funds'!C20="","",'Source - Funds'!C20)</f>
        <v>5</v>
      </c>
      <c r="E20" t="str">
        <f>IF('Source - Funds'!D20="","",'Source - Funds'!D20)</f>
        <v>0009</v>
      </c>
      <c r="F20" t="str">
        <f>IF('Source - Funds'!E20="","",'Source - Funds'!E20)</f>
        <v>OTTERBEIN PUBLIC LIBRARY</v>
      </c>
      <c r="G20" t="str">
        <f>IF('Source - Funds'!F20="","",'Source - Funds'!F20)</f>
        <v>0180</v>
      </c>
      <c r="H20" t="str">
        <f>IF('Source - Funds'!G20="","",'Source - Funds'!G20)</f>
        <v>DEBT SERVICE</v>
      </c>
      <c r="I20">
        <f>IF('Source - Funds'!H20="","",'Source - Funds'!H20)</f>
        <v>116250</v>
      </c>
      <c r="J20">
        <f>IF('Source - Funds'!I20="","",'Source - Funds'!I20)</f>
        <v>4</v>
      </c>
      <c r="K20" t="str">
        <f>IF('Source - Funds'!J20="","",'Source - Funds'!J20)</f>
        <v>Y</v>
      </c>
      <c r="L20">
        <f t="shared" si="1"/>
        <v>287135</v>
      </c>
      <c r="M20">
        <v>1.04</v>
      </c>
      <c r="N20" s="24">
        <f t="shared" si="2"/>
        <v>298620.40000000002</v>
      </c>
      <c r="O20" s="24">
        <f t="shared" si="3"/>
        <v>298619.40000000002</v>
      </c>
      <c r="P20" s="23">
        <f t="shared" si="4"/>
        <v>298619</v>
      </c>
      <c r="Q20" s="26" t="s">
        <v>215</v>
      </c>
      <c r="R20">
        <f t="shared" si="5"/>
        <v>4</v>
      </c>
      <c r="S20" t="str">
        <f t="shared" si="6"/>
        <v>0009</v>
      </c>
      <c r="T20" t="str">
        <f t="shared" si="7"/>
        <v>5</v>
      </c>
      <c r="U20" s="27">
        <f t="shared" si="8"/>
        <v>298619</v>
      </c>
      <c r="V20" t="str">
        <f t="shared" si="9"/>
        <v>4-5-0009</v>
      </c>
      <c r="W20" t="str">
        <f t="shared" si="10"/>
        <v>2025_4_0009_5</v>
      </c>
    </row>
    <row r="21" spans="1:23" x14ac:dyDescent="0.3">
      <c r="A21" t="str">
        <f t="shared" si="0"/>
        <v>450009</v>
      </c>
      <c r="B21" t="str">
        <f>IF('Source - Funds'!A21="","",'Source - Funds'!A21)</f>
        <v>2026</v>
      </c>
      <c r="C21" t="str">
        <f>IF('Source - Funds'!B21="","",'Source - Funds'!B21)</f>
        <v>04</v>
      </c>
      <c r="D21" t="str">
        <f>IF('Source - Funds'!C21="","",'Source - Funds'!C21)</f>
        <v>5</v>
      </c>
      <c r="E21" t="str">
        <f>IF('Source - Funds'!D21="","",'Source - Funds'!D21)</f>
        <v>0009</v>
      </c>
      <c r="F21" t="str">
        <f>IF('Source - Funds'!E21="","",'Source - Funds'!E21)</f>
        <v>OTTERBEIN PUBLIC LIBRARY</v>
      </c>
      <c r="G21" t="str">
        <f>IF('Source - Funds'!F21="","",'Source - Funds'!F21)</f>
        <v>0101</v>
      </c>
      <c r="H21" t="str">
        <f>IF('Source - Funds'!G21="","",'Source - Funds'!G21)</f>
        <v>GENERAL</v>
      </c>
      <c r="I21">
        <f>IF('Source - Funds'!H21="","",'Source - Funds'!H21)</f>
        <v>152715</v>
      </c>
      <c r="J21">
        <f>IF('Source - Funds'!I21="","",'Source - Funds'!I21)</f>
        <v>4</v>
      </c>
      <c r="K21" t="str">
        <f>IF('Source - Funds'!J21="","",'Source - Funds'!J21)</f>
        <v>Y</v>
      </c>
      <c r="L21">
        <f t="shared" si="1"/>
        <v>287135</v>
      </c>
      <c r="M21">
        <v>1.04</v>
      </c>
      <c r="N21" s="24">
        <f t="shared" si="2"/>
        <v>298620.40000000002</v>
      </c>
      <c r="O21" s="24">
        <f t="shared" si="3"/>
        <v>298619.40000000002</v>
      </c>
      <c r="P21" s="23">
        <f t="shared" si="4"/>
        <v>298619</v>
      </c>
      <c r="Q21" s="26" t="s">
        <v>215</v>
      </c>
      <c r="R21">
        <f t="shared" si="5"/>
        <v>4</v>
      </c>
      <c r="S21" t="str">
        <f t="shared" si="6"/>
        <v>0009</v>
      </c>
      <c r="T21" t="str">
        <f t="shared" si="7"/>
        <v>5</v>
      </c>
      <c r="U21" s="27">
        <f t="shared" si="8"/>
        <v>298619</v>
      </c>
      <c r="V21" t="str">
        <f t="shared" si="9"/>
        <v>4-5-0009</v>
      </c>
      <c r="W21" t="str">
        <f t="shared" si="10"/>
        <v>2025_4_0009_5</v>
      </c>
    </row>
    <row r="22" spans="1:23" x14ac:dyDescent="0.3">
      <c r="A22" t="str">
        <f t="shared" si="0"/>
        <v>450009</v>
      </c>
      <c r="B22" t="str">
        <f>IF('Source - Funds'!A22="","",'Source - Funds'!A22)</f>
        <v>2026</v>
      </c>
      <c r="C22" t="str">
        <f>IF('Source - Funds'!B22="","",'Source - Funds'!B22)</f>
        <v>04</v>
      </c>
      <c r="D22" t="str">
        <f>IF('Source - Funds'!C22="","",'Source - Funds'!C22)</f>
        <v>5</v>
      </c>
      <c r="E22" t="str">
        <f>IF('Source - Funds'!D22="","",'Source - Funds'!D22)</f>
        <v>0009</v>
      </c>
      <c r="F22" t="str">
        <f>IF('Source - Funds'!E22="","",'Source - Funds'!E22)</f>
        <v>OTTERBEIN PUBLIC LIBRARY</v>
      </c>
      <c r="G22" t="str">
        <f>IF('Source - Funds'!F22="","",'Source - Funds'!F22)</f>
        <v>0061</v>
      </c>
      <c r="H22" t="str">
        <f>IF('Source - Funds'!G22="","",'Source - Funds'!G22)</f>
        <v>RAINY DAY</v>
      </c>
      <c r="I22">
        <f>IF('Source - Funds'!H22="","",'Source - Funds'!H22)</f>
        <v>5490</v>
      </c>
      <c r="J22">
        <f>IF('Source - Funds'!I22="","",'Source - Funds'!I22)</f>
        <v>4</v>
      </c>
      <c r="K22" t="str">
        <f>IF('Source - Funds'!J22="","",'Source - Funds'!J22)</f>
        <v>Y</v>
      </c>
      <c r="L22">
        <f t="shared" si="1"/>
        <v>287135</v>
      </c>
      <c r="M22">
        <v>1.04</v>
      </c>
      <c r="N22" s="24">
        <f t="shared" si="2"/>
        <v>298620.40000000002</v>
      </c>
      <c r="O22" s="24">
        <f t="shared" si="3"/>
        <v>298619.40000000002</v>
      </c>
      <c r="P22" s="23">
        <f t="shared" si="4"/>
        <v>298619</v>
      </c>
      <c r="Q22" s="26" t="s">
        <v>215</v>
      </c>
      <c r="R22">
        <f t="shared" si="5"/>
        <v>4</v>
      </c>
      <c r="S22" t="str">
        <f t="shared" si="6"/>
        <v>0009</v>
      </c>
      <c r="T22" t="str">
        <f t="shared" si="7"/>
        <v>5</v>
      </c>
      <c r="U22" s="27">
        <f t="shared" si="8"/>
        <v>298619</v>
      </c>
      <c r="V22" t="str">
        <f t="shared" si="9"/>
        <v>4-5-0009</v>
      </c>
      <c r="W22" t="str">
        <f t="shared" si="10"/>
        <v>2025_4_0009_5</v>
      </c>
    </row>
    <row r="23" spans="1:23" x14ac:dyDescent="0.3">
      <c r="A23" t="str">
        <f t="shared" si="0"/>
        <v>0450010</v>
      </c>
      <c r="B23" t="str">
        <f>IF('Source - Funds'!A23="","",'Source - Funds'!A23)</f>
        <v>2026</v>
      </c>
      <c r="C23" t="str">
        <f>IF('Source - Funds'!B23="","",'Source - Funds'!B23)</f>
        <v>04</v>
      </c>
      <c r="D23" t="str">
        <f>IF('Source - Funds'!C23="","",'Source - Funds'!C23)</f>
        <v>5</v>
      </c>
      <c r="E23" t="str">
        <f>IF('Source - Funds'!D23="","",'Source - Funds'!D23)</f>
        <v>0010</v>
      </c>
      <c r="F23" t="str">
        <f>IF('Source - Funds'!E23="","",'Source - Funds'!E23)</f>
        <v>OXFORD PUBLIC LIBRARY</v>
      </c>
      <c r="G23" t="str">
        <f>IF('Source - Funds'!F23="","",'Source - Funds'!F23)</f>
        <v>0061</v>
      </c>
      <c r="H23" t="str">
        <f>IF('Source - Funds'!G23="","",'Source - Funds'!G23)</f>
        <v>RAINY DAY</v>
      </c>
      <c r="I23">
        <f>IF('Source - Funds'!H23="","",'Source - Funds'!H23)</f>
        <v>270</v>
      </c>
      <c r="J23" t="str">
        <f>IF('Source - Funds'!I23="","",'Source - Funds'!I23)</f>
        <v/>
      </c>
      <c r="K23" t="str">
        <f>IF('Source - Funds'!J23="","",'Source - Funds'!J23)</f>
        <v>N</v>
      </c>
      <c r="L23">
        <f t="shared" si="1"/>
        <v>256541</v>
      </c>
      <c r="M23">
        <v>1.04</v>
      </c>
      <c r="N23" s="24">
        <f t="shared" si="2"/>
        <v>266802.64</v>
      </c>
      <c r="O23" s="24">
        <f t="shared" si="3"/>
        <v>266801.64</v>
      </c>
      <c r="P23" s="23">
        <f t="shared" si="4"/>
        <v>266801</v>
      </c>
      <c r="Q23" s="26" t="s">
        <v>215</v>
      </c>
      <c r="R23" t="str">
        <f t="shared" si="5"/>
        <v>04</v>
      </c>
      <c r="S23" t="str">
        <f t="shared" si="6"/>
        <v>0010</v>
      </c>
      <c r="T23" t="str">
        <f t="shared" si="7"/>
        <v>5</v>
      </c>
      <c r="U23" s="27">
        <f t="shared" si="8"/>
        <v>266801</v>
      </c>
      <c r="V23" t="str">
        <f t="shared" si="9"/>
        <v>04-5-0010</v>
      </c>
      <c r="W23" t="str">
        <f t="shared" si="10"/>
        <v>2025_04_0010_5</v>
      </c>
    </row>
    <row r="24" spans="1:23" x14ac:dyDescent="0.3">
      <c r="A24" t="str">
        <f t="shared" si="0"/>
        <v>0450010</v>
      </c>
      <c r="B24" t="str">
        <f>IF('Source - Funds'!A24="","",'Source - Funds'!A24)</f>
        <v>2026</v>
      </c>
      <c r="C24" t="str">
        <f>IF('Source - Funds'!B24="","",'Source - Funds'!B24)</f>
        <v>04</v>
      </c>
      <c r="D24" t="str">
        <f>IF('Source - Funds'!C24="","",'Source - Funds'!C24)</f>
        <v>5</v>
      </c>
      <c r="E24" t="str">
        <f>IF('Source - Funds'!D24="","",'Source - Funds'!D24)</f>
        <v>0010</v>
      </c>
      <c r="F24" t="str">
        <f>IF('Source - Funds'!E24="","",'Source - Funds'!E24)</f>
        <v>OXFORD PUBLIC LIBRARY</v>
      </c>
      <c r="G24" t="str">
        <f>IF('Source - Funds'!F24="","",'Source - Funds'!F24)</f>
        <v>0101</v>
      </c>
      <c r="H24" t="str">
        <f>IF('Source - Funds'!G24="","",'Source - Funds'!G24)</f>
        <v>GENERAL</v>
      </c>
      <c r="I24">
        <f>IF('Source - Funds'!H24="","",'Source - Funds'!H24)</f>
        <v>250031</v>
      </c>
      <c r="J24" t="str">
        <f>IF('Source - Funds'!I24="","",'Source - Funds'!I24)</f>
        <v/>
      </c>
      <c r="K24" t="str">
        <f>IF('Source - Funds'!J24="","",'Source - Funds'!J24)</f>
        <v>N</v>
      </c>
      <c r="L24">
        <f t="shared" si="1"/>
        <v>256541</v>
      </c>
      <c r="M24">
        <v>1.04</v>
      </c>
      <c r="N24" s="24">
        <f t="shared" si="2"/>
        <v>266802.64</v>
      </c>
      <c r="O24" s="24">
        <f t="shared" si="3"/>
        <v>266801.64</v>
      </c>
      <c r="P24" s="23">
        <f t="shared" si="4"/>
        <v>266801</v>
      </c>
      <c r="Q24" s="26" t="s">
        <v>215</v>
      </c>
      <c r="R24" t="str">
        <f t="shared" si="5"/>
        <v>04</v>
      </c>
      <c r="S24" t="str">
        <f t="shared" si="6"/>
        <v>0010</v>
      </c>
      <c r="T24" t="str">
        <f t="shared" si="7"/>
        <v>5</v>
      </c>
      <c r="U24" s="27">
        <f t="shared" si="8"/>
        <v>266801</v>
      </c>
      <c r="V24" t="str">
        <f t="shared" si="9"/>
        <v>04-5-0010</v>
      </c>
      <c r="W24" t="str">
        <f t="shared" si="10"/>
        <v>2025_04_0010_5</v>
      </c>
    </row>
    <row r="25" spans="1:23" x14ac:dyDescent="0.3">
      <c r="A25" t="str">
        <f t="shared" si="0"/>
        <v>0450010</v>
      </c>
      <c r="B25" t="str">
        <f>IF('Source - Funds'!A25="","",'Source - Funds'!A25)</f>
        <v>2026</v>
      </c>
      <c r="C25" t="str">
        <f>IF('Source - Funds'!B25="","",'Source - Funds'!B25)</f>
        <v>04</v>
      </c>
      <c r="D25" t="str">
        <f>IF('Source - Funds'!C25="","",'Source - Funds'!C25)</f>
        <v>5</v>
      </c>
      <c r="E25" t="str">
        <f>IF('Source - Funds'!D25="","",'Source - Funds'!D25)</f>
        <v>0010</v>
      </c>
      <c r="F25" t="str">
        <f>IF('Source - Funds'!E25="","",'Source - Funds'!E25)</f>
        <v>OXFORD PUBLIC LIBRARY</v>
      </c>
      <c r="G25" t="str">
        <f>IF('Source - Funds'!F25="","",'Source - Funds'!F25)</f>
        <v>2011</v>
      </c>
      <c r="H25" t="str">
        <f>IF('Source - Funds'!G25="","",'Source - Funds'!G25)</f>
        <v>LIRF</v>
      </c>
      <c r="I25">
        <f>IF('Source - Funds'!H25="","",'Source - Funds'!H25)</f>
        <v>6240</v>
      </c>
      <c r="J25" t="str">
        <f>IF('Source - Funds'!I25="","",'Source - Funds'!I25)</f>
        <v/>
      </c>
      <c r="K25" t="str">
        <f>IF('Source - Funds'!J25="","",'Source - Funds'!J25)</f>
        <v>N</v>
      </c>
      <c r="L25">
        <f t="shared" si="1"/>
        <v>256541</v>
      </c>
      <c r="M25">
        <v>1.04</v>
      </c>
      <c r="N25" s="24">
        <f t="shared" si="2"/>
        <v>266802.64</v>
      </c>
      <c r="O25" s="24">
        <f t="shared" si="3"/>
        <v>266801.64</v>
      </c>
      <c r="P25" s="23">
        <f t="shared" si="4"/>
        <v>266801</v>
      </c>
      <c r="Q25" s="26" t="s">
        <v>215</v>
      </c>
      <c r="R25" t="str">
        <f t="shared" si="5"/>
        <v>04</v>
      </c>
      <c r="S25" t="str">
        <f t="shared" si="6"/>
        <v>0010</v>
      </c>
      <c r="T25" t="str">
        <f t="shared" si="7"/>
        <v>5</v>
      </c>
      <c r="U25" s="27">
        <f t="shared" si="8"/>
        <v>266801</v>
      </c>
      <c r="V25" t="str">
        <f t="shared" si="9"/>
        <v>04-5-0010</v>
      </c>
      <c r="W25" t="str">
        <f t="shared" si="10"/>
        <v>2025_04_0010_5</v>
      </c>
    </row>
    <row r="26" spans="1:23" x14ac:dyDescent="0.3">
      <c r="A26" t="str">
        <f t="shared" si="0"/>
        <v>0450011</v>
      </c>
      <c r="B26" t="str">
        <f>IF('Source - Funds'!A26="","",'Source - Funds'!A26)</f>
        <v>2026</v>
      </c>
      <c r="C26" t="str">
        <f>IF('Source - Funds'!B26="","",'Source - Funds'!B26)</f>
        <v>04</v>
      </c>
      <c r="D26" t="str">
        <f>IF('Source - Funds'!C26="","",'Source - Funds'!C26)</f>
        <v>5</v>
      </c>
      <c r="E26" t="str">
        <f>IF('Source - Funds'!D26="","",'Source - Funds'!D26)</f>
        <v>0011</v>
      </c>
      <c r="F26" t="str">
        <f>IF('Source - Funds'!E26="","",'Source - Funds'!E26)</f>
        <v>BENTON COUNTY PUBLIC LIBRARY</v>
      </c>
      <c r="G26" t="str">
        <f>IF('Source - Funds'!F26="","",'Source - Funds'!F26)</f>
        <v>2011</v>
      </c>
      <c r="H26" t="str">
        <f>IF('Source - Funds'!G26="","",'Source - Funds'!G26)</f>
        <v>LIRF</v>
      </c>
      <c r="I26">
        <f>IF('Source - Funds'!H26="","",'Source - Funds'!H26)</f>
        <v>20000</v>
      </c>
      <c r="J26" t="str">
        <f>IF('Source - Funds'!I26="","",'Source - Funds'!I26)</f>
        <v/>
      </c>
      <c r="K26" t="str">
        <f>IF('Source - Funds'!J26="","",'Source - Funds'!J26)</f>
        <v>N</v>
      </c>
      <c r="L26">
        <f t="shared" si="1"/>
        <v>435319</v>
      </c>
      <c r="M26">
        <v>1.04</v>
      </c>
      <c r="N26" s="24">
        <f t="shared" si="2"/>
        <v>452731.76</v>
      </c>
      <c r="O26" s="24">
        <f t="shared" si="3"/>
        <v>452730.76</v>
      </c>
      <c r="P26" s="23">
        <f t="shared" si="4"/>
        <v>452730</v>
      </c>
      <c r="Q26" s="26" t="s">
        <v>215</v>
      </c>
      <c r="R26" t="str">
        <f t="shared" si="5"/>
        <v>04</v>
      </c>
      <c r="S26" t="str">
        <f t="shared" si="6"/>
        <v>0011</v>
      </c>
      <c r="T26" t="str">
        <f t="shared" si="7"/>
        <v>5</v>
      </c>
      <c r="U26" s="27">
        <f t="shared" si="8"/>
        <v>452730</v>
      </c>
      <c r="V26" t="str">
        <f t="shared" si="9"/>
        <v>04-5-0011</v>
      </c>
      <c r="W26" t="str">
        <f t="shared" si="10"/>
        <v>2025_04_0011_5</v>
      </c>
    </row>
    <row r="27" spans="1:23" x14ac:dyDescent="0.3">
      <c r="A27" t="str">
        <f t="shared" si="0"/>
        <v>0450011</v>
      </c>
      <c r="B27" t="str">
        <f>IF('Source - Funds'!A27="","",'Source - Funds'!A27)</f>
        <v>2026</v>
      </c>
      <c r="C27" t="str">
        <f>IF('Source - Funds'!B27="","",'Source - Funds'!B27)</f>
        <v>04</v>
      </c>
      <c r="D27" t="str">
        <f>IF('Source - Funds'!C27="","",'Source - Funds'!C27)</f>
        <v>5</v>
      </c>
      <c r="E27" t="str">
        <f>IF('Source - Funds'!D27="","",'Source - Funds'!D27)</f>
        <v>0011</v>
      </c>
      <c r="F27" t="str">
        <f>IF('Source - Funds'!E27="","",'Source - Funds'!E27)</f>
        <v>BENTON COUNTY PUBLIC LIBRARY</v>
      </c>
      <c r="G27" t="str">
        <f>IF('Source - Funds'!F27="","",'Source - Funds'!F27)</f>
        <v>0101</v>
      </c>
      <c r="H27" t="str">
        <f>IF('Source - Funds'!G27="","",'Source - Funds'!G27)</f>
        <v>GENERAL</v>
      </c>
      <c r="I27">
        <f>IF('Source - Funds'!H27="","",'Source - Funds'!H27)</f>
        <v>405319</v>
      </c>
      <c r="J27" t="str">
        <f>IF('Source - Funds'!I27="","",'Source - Funds'!I27)</f>
        <v/>
      </c>
      <c r="K27" t="str">
        <f>IF('Source - Funds'!J27="","",'Source - Funds'!J27)</f>
        <v>N</v>
      </c>
      <c r="L27">
        <f t="shared" si="1"/>
        <v>435319</v>
      </c>
      <c r="M27">
        <v>1.04</v>
      </c>
      <c r="N27" s="24">
        <f t="shared" si="2"/>
        <v>452731.76</v>
      </c>
      <c r="O27" s="24">
        <f t="shared" si="3"/>
        <v>452730.76</v>
      </c>
      <c r="P27" s="23">
        <f t="shared" si="4"/>
        <v>452730</v>
      </c>
      <c r="Q27" s="26" t="s">
        <v>215</v>
      </c>
      <c r="R27" t="str">
        <f t="shared" si="5"/>
        <v>04</v>
      </c>
      <c r="S27" t="str">
        <f t="shared" si="6"/>
        <v>0011</v>
      </c>
      <c r="T27" t="str">
        <f t="shared" si="7"/>
        <v>5</v>
      </c>
      <c r="U27" s="27">
        <f t="shared" si="8"/>
        <v>452730</v>
      </c>
      <c r="V27" t="str">
        <f t="shared" si="9"/>
        <v>04-5-0011</v>
      </c>
      <c r="W27" t="str">
        <f t="shared" si="10"/>
        <v>2025_04_0011_5</v>
      </c>
    </row>
    <row r="28" spans="1:23" x14ac:dyDescent="0.3">
      <c r="A28" t="str">
        <f t="shared" si="0"/>
        <v>0450011</v>
      </c>
      <c r="B28" t="str">
        <f>IF('Source - Funds'!A28="","",'Source - Funds'!A28)</f>
        <v>2026</v>
      </c>
      <c r="C28" t="str">
        <f>IF('Source - Funds'!B28="","",'Source - Funds'!B28)</f>
        <v>04</v>
      </c>
      <c r="D28" t="str">
        <f>IF('Source - Funds'!C28="","",'Source - Funds'!C28)</f>
        <v>5</v>
      </c>
      <c r="E28" t="str">
        <f>IF('Source - Funds'!D28="","",'Source - Funds'!D28)</f>
        <v>0011</v>
      </c>
      <c r="F28" t="str">
        <f>IF('Source - Funds'!E28="","",'Source - Funds'!E28)</f>
        <v>BENTON COUNTY PUBLIC LIBRARY</v>
      </c>
      <c r="G28" t="str">
        <f>IF('Source - Funds'!F28="","",'Source - Funds'!F28)</f>
        <v>0061</v>
      </c>
      <c r="H28" t="str">
        <f>IF('Source - Funds'!G28="","",'Source - Funds'!G28)</f>
        <v>RAINY DAY</v>
      </c>
      <c r="I28">
        <f>IF('Source - Funds'!H28="","",'Source - Funds'!H28)</f>
        <v>10000</v>
      </c>
      <c r="J28" t="str">
        <f>IF('Source - Funds'!I28="","",'Source - Funds'!I28)</f>
        <v/>
      </c>
      <c r="K28" t="str">
        <f>IF('Source - Funds'!J28="","",'Source - Funds'!J28)</f>
        <v>N</v>
      </c>
      <c r="L28">
        <f t="shared" si="1"/>
        <v>435319</v>
      </c>
      <c r="M28">
        <v>1.04</v>
      </c>
      <c r="N28" s="24">
        <f t="shared" si="2"/>
        <v>452731.76</v>
      </c>
      <c r="O28" s="24">
        <f t="shared" si="3"/>
        <v>452730.76</v>
      </c>
      <c r="P28" s="23">
        <f t="shared" si="4"/>
        <v>452730</v>
      </c>
      <c r="Q28" s="26" t="s">
        <v>215</v>
      </c>
      <c r="R28" t="str">
        <f t="shared" si="5"/>
        <v>04</v>
      </c>
      <c r="S28" t="str">
        <f t="shared" si="6"/>
        <v>0011</v>
      </c>
      <c r="T28" t="str">
        <f t="shared" si="7"/>
        <v>5</v>
      </c>
      <c r="U28" s="27">
        <f t="shared" si="8"/>
        <v>452730</v>
      </c>
      <c r="V28" t="str">
        <f t="shared" si="9"/>
        <v>04-5-0011</v>
      </c>
      <c r="W28" t="str">
        <f t="shared" si="10"/>
        <v>2025_04_0011_5</v>
      </c>
    </row>
    <row r="29" spans="1:23" x14ac:dyDescent="0.3">
      <c r="A29" t="str">
        <f t="shared" si="0"/>
        <v>0450012</v>
      </c>
      <c r="B29" t="str">
        <f>IF('Source - Funds'!A29="","",'Source - Funds'!A29)</f>
        <v>2026</v>
      </c>
      <c r="C29" t="str">
        <f>IF('Source - Funds'!B29="","",'Source - Funds'!B29)</f>
        <v>04</v>
      </c>
      <c r="D29" t="str">
        <f>IF('Source - Funds'!C29="","",'Source - Funds'!C29)</f>
        <v>5</v>
      </c>
      <c r="E29" t="str">
        <f>IF('Source - Funds'!D29="","",'Source - Funds'!D29)</f>
        <v>0012</v>
      </c>
      <c r="F29" t="str">
        <f>IF('Source - Funds'!E29="","",'Source - Funds'!E29)</f>
        <v>YORK TOWNSHIP PUBLIC LIBRARY</v>
      </c>
      <c r="G29" t="str">
        <f>IF('Source - Funds'!F29="","",'Source - Funds'!F29)</f>
        <v>0101</v>
      </c>
      <c r="H29" t="str">
        <f>IF('Source - Funds'!G29="","",'Source - Funds'!G29)</f>
        <v>GENERAL</v>
      </c>
      <c r="I29">
        <f>IF('Source - Funds'!H29="","",'Source - Funds'!H29)</f>
        <v>32166</v>
      </c>
      <c r="J29" t="str">
        <f>IF('Source - Funds'!I29="","",'Source - Funds'!I29)</f>
        <v/>
      </c>
      <c r="K29" t="str">
        <f>IF('Source - Funds'!J29="","",'Source - Funds'!J29)</f>
        <v>N</v>
      </c>
      <c r="L29">
        <f t="shared" si="1"/>
        <v>32166</v>
      </c>
      <c r="M29">
        <v>1.04</v>
      </c>
      <c r="N29" s="24">
        <f t="shared" si="2"/>
        <v>33452.639999999999</v>
      </c>
      <c r="O29" s="24">
        <f t="shared" si="3"/>
        <v>33451.64</v>
      </c>
      <c r="P29" s="23">
        <f t="shared" si="4"/>
        <v>33451</v>
      </c>
      <c r="Q29" s="26" t="s">
        <v>215</v>
      </c>
      <c r="R29" t="str">
        <f t="shared" si="5"/>
        <v>04</v>
      </c>
      <c r="S29" t="str">
        <f t="shared" si="6"/>
        <v>0012</v>
      </c>
      <c r="T29" t="str">
        <f t="shared" si="7"/>
        <v>5</v>
      </c>
      <c r="U29" s="27">
        <f t="shared" si="8"/>
        <v>33451</v>
      </c>
      <c r="V29" t="str">
        <f t="shared" si="9"/>
        <v>04-5-0012</v>
      </c>
      <c r="W29" t="str">
        <f t="shared" si="10"/>
        <v>2025_04_0012_5</v>
      </c>
    </row>
    <row r="30" spans="1:23" x14ac:dyDescent="0.3">
      <c r="A30" t="str">
        <f t="shared" si="0"/>
        <v>0550013</v>
      </c>
      <c r="B30" t="str">
        <f>IF('Source - Funds'!A30="","",'Source - Funds'!A30)</f>
        <v>2026</v>
      </c>
      <c r="C30" t="str">
        <f>IF('Source - Funds'!B30="","",'Source - Funds'!B30)</f>
        <v>05</v>
      </c>
      <c r="D30" t="str">
        <f>IF('Source - Funds'!C30="","",'Source - Funds'!C30)</f>
        <v>5</v>
      </c>
      <c r="E30" t="str">
        <f>IF('Source - Funds'!D30="","",'Source - Funds'!D30)</f>
        <v>0013</v>
      </c>
      <c r="F30" t="str">
        <f>IF('Source - Funds'!E30="","",'Source - Funds'!E30)</f>
        <v>HARTFORD CITY PUBLIC LIBRARY</v>
      </c>
      <c r="G30" t="str">
        <f>IF('Source - Funds'!F30="","",'Source - Funds'!F30)</f>
        <v>0101</v>
      </c>
      <c r="H30" t="str">
        <f>IF('Source - Funds'!G30="","",'Source - Funds'!G30)</f>
        <v>GENERAL</v>
      </c>
      <c r="I30">
        <f>IF('Source - Funds'!H30="","",'Source - Funds'!H30)</f>
        <v>540147</v>
      </c>
      <c r="J30" t="str">
        <f>IF('Source - Funds'!I30="","",'Source - Funds'!I30)</f>
        <v/>
      </c>
      <c r="K30" t="str">
        <f>IF('Source - Funds'!J30="","",'Source - Funds'!J30)</f>
        <v>N</v>
      </c>
      <c r="L30">
        <f t="shared" si="1"/>
        <v>650727</v>
      </c>
      <c r="M30">
        <v>1.04</v>
      </c>
      <c r="N30" s="24">
        <f t="shared" si="2"/>
        <v>676756.08000000007</v>
      </c>
      <c r="O30" s="24">
        <f t="shared" si="3"/>
        <v>676755.08000000007</v>
      </c>
      <c r="P30" s="23">
        <f t="shared" si="4"/>
        <v>676755</v>
      </c>
      <c r="Q30" s="26" t="s">
        <v>215</v>
      </c>
      <c r="R30" t="str">
        <f t="shared" si="5"/>
        <v>05</v>
      </c>
      <c r="S30" t="str">
        <f t="shared" si="6"/>
        <v>0013</v>
      </c>
      <c r="T30" t="str">
        <f t="shared" si="7"/>
        <v>5</v>
      </c>
      <c r="U30" s="27">
        <f t="shared" si="8"/>
        <v>676755</v>
      </c>
      <c r="V30" t="str">
        <f t="shared" si="9"/>
        <v>05-5-0013</v>
      </c>
      <c r="W30" t="str">
        <f t="shared" si="10"/>
        <v>2025_05_0013_5</v>
      </c>
    </row>
    <row r="31" spans="1:23" x14ac:dyDescent="0.3">
      <c r="A31" t="str">
        <f t="shared" si="0"/>
        <v>0550013</v>
      </c>
      <c r="B31" t="str">
        <f>IF('Source - Funds'!A31="","",'Source - Funds'!A31)</f>
        <v>2026</v>
      </c>
      <c r="C31" t="str">
        <f>IF('Source - Funds'!B31="","",'Source - Funds'!B31)</f>
        <v>05</v>
      </c>
      <c r="D31" t="str">
        <f>IF('Source - Funds'!C31="","",'Source - Funds'!C31)</f>
        <v>5</v>
      </c>
      <c r="E31" t="str">
        <f>IF('Source - Funds'!D31="","",'Source - Funds'!D31)</f>
        <v>0013</v>
      </c>
      <c r="F31" t="str">
        <f>IF('Source - Funds'!E31="","",'Source - Funds'!E31)</f>
        <v>HARTFORD CITY PUBLIC LIBRARY</v>
      </c>
      <c r="G31" t="str">
        <f>IF('Source - Funds'!F31="","",'Source - Funds'!F31)</f>
        <v>0061</v>
      </c>
      <c r="H31" t="str">
        <f>IF('Source - Funds'!G31="","",'Source - Funds'!G31)</f>
        <v>RAINY DAY</v>
      </c>
      <c r="I31">
        <f>IF('Source - Funds'!H31="","",'Source - Funds'!H31)</f>
        <v>0</v>
      </c>
      <c r="J31" t="str">
        <f>IF('Source - Funds'!I31="","",'Source - Funds'!I31)</f>
        <v/>
      </c>
      <c r="K31" t="str">
        <f>IF('Source - Funds'!J31="","",'Source - Funds'!J31)</f>
        <v>N</v>
      </c>
      <c r="L31">
        <f t="shared" si="1"/>
        <v>650727</v>
      </c>
      <c r="M31">
        <v>1.04</v>
      </c>
      <c r="N31" s="24">
        <f t="shared" si="2"/>
        <v>676756.08000000007</v>
      </c>
      <c r="O31" s="24">
        <f t="shared" si="3"/>
        <v>676755.08000000007</v>
      </c>
      <c r="P31" s="23">
        <f t="shared" si="4"/>
        <v>676755</v>
      </c>
      <c r="Q31" s="26" t="s">
        <v>215</v>
      </c>
      <c r="R31" t="str">
        <f t="shared" si="5"/>
        <v>05</v>
      </c>
      <c r="S31" t="str">
        <f t="shared" si="6"/>
        <v>0013</v>
      </c>
      <c r="T31" t="str">
        <f t="shared" si="7"/>
        <v>5</v>
      </c>
      <c r="U31" s="27">
        <f t="shared" si="8"/>
        <v>676755</v>
      </c>
      <c r="V31" t="str">
        <f t="shared" si="9"/>
        <v>05-5-0013</v>
      </c>
      <c r="W31" t="str">
        <f t="shared" si="10"/>
        <v>2025_05_0013_5</v>
      </c>
    </row>
    <row r="32" spans="1:23" x14ac:dyDescent="0.3">
      <c r="A32" t="str">
        <f t="shared" si="0"/>
        <v>0550013</v>
      </c>
      <c r="B32" t="str">
        <f>IF('Source - Funds'!A32="","",'Source - Funds'!A32)</f>
        <v>2026</v>
      </c>
      <c r="C32" t="str">
        <f>IF('Source - Funds'!B32="","",'Source - Funds'!B32)</f>
        <v>05</v>
      </c>
      <c r="D32" t="str">
        <f>IF('Source - Funds'!C32="","",'Source - Funds'!C32)</f>
        <v>5</v>
      </c>
      <c r="E32" t="str">
        <f>IF('Source - Funds'!D32="","",'Source - Funds'!D32)</f>
        <v>0013</v>
      </c>
      <c r="F32" t="str">
        <f>IF('Source - Funds'!E32="","",'Source - Funds'!E32)</f>
        <v>HARTFORD CITY PUBLIC LIBRARY</v>
      </c>
      <c r="G32" t="str">
        <f>IF('Source - Funds'!F32="","",'Source - Funds'!F32)</f>
        <v>2011</v>
      </c>
      <c r="H32" t="str">
        <f>IF('Source - Funds'!G32="","",'Source - Funds'!G32)</f>
        <v>LIRF</v>
      </c>
      <c r="I32">
        <f>IF('Source - Funds'!H32="","",'Source - Funds'!H32)</f>
        <v>0</v>
      </c>
      <c r="J32" t="str">
        <f>IF('Source - Funds'!I32="","",'Source - Funds'!I32)</f>
        <v/>
      </c>
      <c r="K32" t="str">
        <f>IF('Source - Funds'!J32="","",'Source - Funds'!J32)</f>
        <v>N</v>
      </c>
      <c r="L32">
        <f t="shared" si="1"/>
        <v>650727</v>
      </c>
      <c r="M32">
        <v>1.04</v>
      </c>
      <c r="N32" s="24">
        <f t="shared" si="2"/>
        <v>676756.08000000007</v>
      </c>
      <c r="O32" s="24">
        <f t="shared" si="3"/>
        <v>676755.08000000007</v>
      </c>
      <c r="P32" s="23">
        <f t="shared" si="4"/>
        <v>676755</v>
      </c>
      <c r="Q32" s="26" t="s">
        <v>215</v>
      </c>
      <c r="R32" t="str">
        <f t="shared" si="5"/>
        <v>05</v>
      </c>
      <c r="S32" t="str">
        <f t="shared" si="6"/>
        <v>0013</v>
      </c>
      <c r="T32" t="str">
        <f t="shared" si="7"/>
        <v>5</v>
      </c>
      <c r="U32" s="27">
        <f t="shared" si="8"/>
        <v>676755</v>
      </c>
      <c r="V32" t="str">
        <f t="shared" si="9"/>
        <v>05-5-0013</v>
      </c>
      <c r="W32" t="str">
        <f t="shared" si="10"/>
        <v>2025_05_0013_5</v>
      </c>
    </row>
    <row r="33" spans="1:23" x14ac:dyDescent="0.3">
      <c r="A33" t="str">
        <f t="shared" si="0"/>
        <v>0550013</v>
      </c>
      <c r="B33" t="str">
        <f>IF('Source - Funds'!A33="","",'Source - Funds'!A33)</f>
        <v>2026</v>
      </c>
      <c r="C33" t="str">
        <f>IF('Source - Funds'!B33="","",'Source - Funds'!B33)</f>
        <v>05</v>
      </c>
      <c r="D33" t="str">
        <f>IF('Source - Funds'!C33="","",'Source - Funds'!C33)</f>
        <v>5</v>
      </c>
      <c r="E33" t="str">
        <f>IF('Source - Funds'!D33="","",'Source - Funds'!D33)</f>
        <v>0013</v>
      </c>
      <c r="F33" t="str">
        <f>IF('Source - Funds'!E33="","",'Source - Funds'!E33)</f>
        <v>HARTFORD CITY PUBLIC LIBRARY</v>
      </c>
      <c r="G33" t="str">
        <f>IF('Source - Funds'!F33="","",'Source - Funds'!F33)</f>
        <v>0180</v>
      </c>
      <c r="H33" t="str">
        <f>IF('Source - Funds'!G33="","",'Source - Funds'!G33)</f>
        <v>DEBT SERVICE</v>
      </c>
      <c r="I33">
        <f>IF('Source - Funds'!H33="","",'Source - Funds'!H33)</f>
        <v>110580</v>
      </c>
      <c r="J33" t="str">
        <f>IF('Source - Funds'!I33="","",'Source - Funds'!I33)</f>
        <v/>
      </c>
      <c r="K33" t="str">
        <f>IF('Source - Funds'!J33="","",'Source - Funds'!J33)</f>
        <v>N</v>
      </c>
      <c r="L33">
        <f t="shared" si="1"/>
        <v>650727</v>
      </c>
      <c r="M33">
        <v>1.04</v>
      </c>
      <c r="N33" s="24">
        <f t="shared" si="2"/>
        <v>676756.08000000007</v>
      </c>
      <c r="O33" s="24">
        <f t="shared" si="3"/>
        <v>676755.08000000007</v>
      </c>
      <c r="P33" s="23">
        <f t="shared" si="4"/>
        <v>676755</v>
      </c>
      <c r="Q33" s="26" t="s">
        <v>215</v>
      </c>
      <c r="R33" t="str">
        <f t="shared" si="5"/>
        <v>05</v>
      </c>
      <c r="S33" t="str">
        <f t="shared" si="6"/>
        <v>0013</v>
      </c>
      <c r="T33" t="str">
        <f t="shared" si="7"/>
        <v>5</v>
      </c>
      <c r="U33" s="27">
        <f t="shared" si="8"/>
        <v>676755</v>
      </c>
      <c r="V33" t="str">
        <f t="shared" si="9"/>
        <v>05-5-0013</v>
      </c>
      <c r="W33" t="str">
        <f t="shared" si="10"/>
        <v>2025_05_0013_5</v>
      </c>
    </row>
    <row r="34" spans="1:23" x14ac:dyDescent="0.3">
      <c r="A34" t="str">
        <f t="shared" si="0"/>
        <v>0550014</v>
      </c>
      <c r="B34" t="str">
        <f>IF('Source - Funds'!A34="","",'Source - Funds'!A34)</f>
        <v>2026</v>
      </c>
      <c r="C34" t="str">
        <f>IF('Source - Funds'!B34="","",'Source - Funds'!B34)</f>
        <v>05</v>
      </c>
      <c r="D34" t="str">
        <f>IF('Source - Funds'!C34="","",'Source - Funds'!C34)</f>
        <v>5</v>
      </c>
      <c r="E34" t="str">
        <f>IF('Source - Funds'!D34="","",'Source - Funds'!D34)</f>
        <v>0014</v>
      </c>
      <c r="F34" t="str">
        <f>IF('Source - Funds'!E34="","",'Source - Funds'!E34)</f>
        <v>MONTPELIER PUBLIC LIBRARY</v>
      </c>
      <c r="G34" t="str">
        <f>IF('Source - Funds'!F34="","",'Source - Funds'!F34)</f>
        <v>2011</v>
      </c>
      <c r="H34" t="str">
        <f>IF('Source - Funds'!G34="","",'Source - Funds'!G34)</f>
        <v>LIRF</v>
      </c>
      <c r="I34">
        <f>IF('Source - Funds'!H34="","",'Source - Funds'!H34)</f>
        <v>0</v>
      </c>
      <c r="J34" t="str">
        <f>IF('Source - Funds'!I34="","",'Source - Funds'!I34)</f>
        <v/>
      </c>
      <c r="K34" t="str">
        <f>IF('Source - Funds'!J34="","",'Source - Funds'!J34)</f>
        <v>N</v>
      </c>
      <c r="L34">
        <f t="shared" si="1"/>
        <v>179932</v>
      </c>
      <c r="M34">
        <v>1.04</v>
      </c>
      <c r="N34" s="24">
        <f t="shared" si="2"/>
        <v>187129.28</v>
      </c>
      <c r="O34" s="24">
        <f t="shared" si="3"/>
        <v>187128.28</v>
      </c>
      <c r="P34" s="23">
        <f t="shared" si="4"/>
        <v>187128</v>
      </c>
      <c r="Q34" s="26" t="s">
        <v>215</v>
      </c>
      <c r="R34" t="str">
        <f t="shared" si="5"/>
        <v>05</v>
      </c>
      <c r="S34" t="str">
        <f t="shared" si="6"/>
        <v>0014</v>
      </c>
      <c r="T34" t="str">
        <f t="shared" si="7"/>
        <v>5</v>
      </c>
      <c r="U34" s="27">
        <f t="shared" si="8"/>
        <v>187128</v>
      </c>
      <c r="V34" t="str">
        <f t="shared" si="9"/>
        <v>05-5-0014</v>
      </c>
      <c r="W34" t="str">
        <f t="shared" si="10"/>
        <v>2025_05_0014_5</v>
      </c>
    </row>
    <row r="35" spans="1:23" x14ac:dyDescent="0.3">
      <c r="A35" t="str">
        <f t="shared" si="0"/>
        <v>0550014</v>
      </c>
      <c r="B35" t="str">
        <f>IF('Source - Funds'!A35="","",'Source - Funds'!A35)</f>
        <v>2026</v>
      </c>
      <c r="C35" t="str">
        <f>IF('Source - Funds'!B35="","",'Source - Funds'!B35)</f>
        <v>05</v>
      </c>
      <c r="D35" t="str">
        <f>IF('Source - Funds'!C35="","",'Source - Funds'!C35)</f>
        <v>5</v>
      </c>
      <c r="E35" t="str">
        <f>IF('Source - Funds'!D35="","",'Source - Funds'!D35)</f>
        <v>0014</v>
      </c>
      <c r="F35" t="str">
        <f>IF('Source - Funds'!E35="","",'Source - Funds'!E35)</f>
        <v>MONTPELIER PUBLIC LIBRARY</v>
      </c>
      <c r="G35" t="str">
        <f>IF('Source - Funds'!F35="","",'Source - Funds'!F35)</f>
        <v>0101</v>
      </c>
      <c r="H35" t="str">
        <f>IF('Source - Funds'!G35="","",'Source - Funds'!G35)</f>
        <v>GENERAL</v>
      </c>
      <c r="I35">
        <f>IF('Source - Funds'!H35="","",'Source - Funds'!H35)</f>
        <v>179932</v>
      </c>
      <c r="J35" t="str">
        <f>IF('Source - Funds'!I35="","",'Source - Funds'!I35)</f>
        <v/>
      </c>
      <c r="K35" t="str">
        <f>IF('Source - Funds'!J35="","",'Source - Funds'!J35)</f>
        <v>N</v>
      </c>
      <c r="L35">
        <f t="shared" si="1"/>
        <v>179932</v>
      </c>
      <c r="M35">
        <v>1.04</v>
      </c>
      <c r="N35" s="24">
        <f t="shared" si="2"/>
        <v>187129.28</v>
      </c>
      <c r="O35" s="24">
        <f t="shared" si="3"/>
        <v>187128.28</v>
      </c>
      <c r="P35" s="23">
        <f t="shared" si="4"/>
        <v>187128</v>
      </c>
      <c r="Q35" s="26" t="s">
        <v>215</v>
      </c>
      <c r="R35" t="str">
        <f t="shared" si="5"/>
        <v>05</v>
      </c>
      <c r="S35" t="str">
        <f t="shared" si="6"/>
        <v>0014</v>
      </c>
      <c r="T35" t="str">
        <f t="shared" si="7"/>
        <v>5</v>
      </c>
      <c r="U35" s="27">
        <f t="shared" si="8"/>
        <v>187128</v>
      </c>
      <c r="V35" t="str">
        <f t="shared" si="9"/>
        <v>05-5-0014</v>
      </c>
      <c r="W35" t="str">
        <f t="shared" si="10"/>
        <v>2025_05_0014_5</v>
      </c>
    </row>
    <row r="36" spans="1:23" x14ac:dyDescent="0.3">
      <c r="A36" t="str">
        <f t="shared" si="0"/>
        <v>3850106</v>
      </c>
      <c r="B36" t="str">
        <f>IF('Source - Funds'!A36="","",'Source - Funds'!A36)</f>
        <v>2026</v>
      </c>
      <c r="C36" t="str">
        <f>IF('Source - Funds'!B36="","",'Source - Funds'!B36)</f>
        <v>05</v>
      </c>
      <c r="D36" t="str">
        <f>IF('Source - Funds'!C36="","",'Source - Funds'!C36)</f>
        <v>5</v>
      </c>
      <c r="E36" t="str">
        <f>IF('Source - Funds'!D36="","",'Source - Funds'!D36)</f>
        <v>0106</v>
      </c>
      <c r="F36" t="str">
        <f>IF('Source - Funds'!E36="","",'Source - Funds'!E36)</f>
        <v>DUNKIRK PUBLIC LIBRARY</v>
      </c>
      <c r="G36" t="str">
        <f>IF('Source - Funds'!F36="","",'Source - Funds'!F36)</f>
        <v>0101</v>
      </c>
      <c r="H36" t="str">
        <f>IF('Source - Funds'!G36="","",'Source - Funds'!G36)</f>
        <v>GENERAL</v>
      </c>
      <c r="I36">
        <f>IF('Source - Funds'!H36="","",'Source - Funds'!H36)</f>
        <v>0</v>
      </c>
      <c r="J36">
        <f>IF('Source - Funds'!I36="","",'Source - Funds'!I36)</f>
        <v>38</v>
      </c>
      <c r="K36" t="str">
        <f>IF('Source - Funds'!J36="","",'Source - Funds'!J36)</f>
        <v>Y</v>
      </c>
      <c r="L36">
        <f t="shared" si="1"/>
        <v>271436</v>
      </c>
      <c r="M36">
        <v>1.04</v>
      </c>
      <c r="N36" s="24">
        <f t="shared" si="2"/>
        <v>282293.44</v>
      </c>
      <c r="O36" s="24">
        <f t="shared" si="3"/>
        <v>282292.44</v>
      </c>
      <c r="P36" s="23">
        <f t="shared" si="4"/>
        <v>282292</v>
      </c>
      <c r="Q36" s="26" t="s">
        <v>215</v>
      </c>
      <c r="R36">
        <f t="shared" si="5"/>
        <v>38</v>
      </c>
      <c r="S36" t="str">
        <f t="shared" si="6"/>
        <v>0106</v>
      </c>
      <c r="T36" t="str">
        <f t="shared" si="7"/>
        <v>5</v>
      </c>
      <c r="U36" s="27">
        <f t="shared" si="8"/>
        <v>282292</v>
      </c>
      <c r="V36" t="str">
        <f t="shared" si="9"/>
        <v>38-5-0106</v>
      </c>
      <c r="W36" t="str">
        <f t="shared" si="10"/>
        <v>2025_38_0106_5</v>
      </c>
    </row>
    <row r="37" spans="1:23" x14ac:dyDescent="0.3">
      <c r="A37" t="str">
        <f t="shared" si="0"/>
        <v>0650015</v>
      </c>
      <c r="B37" t="str">
        <f>IF('Source - Funds'!A37="","",'Source - Funds'!A37)</f>
        <v>2026</v>
      </c>
      <c r="C37" t="str">
        <f>IF('Source - Funds'!B37="","",'Source - Funds'!B37)</f>
        <v>06</v>
      </c>
      <c r="D37" t="str">
        <f>IF('Source - Funds'!C37="","",'Source - Funds'!C37)</f>
        <v>5</v>
      </c>
      <c r="E37" t="str">
        <f>IF('Source - Funds'!D37="","",'Source - Funds'!D37)</f>
        <v>0015</v>
      </c>
      <c r="F37" t="str">
        <f>IF('Source - Funds'!E37="","",'Source - Funds'!E37)</f>
        <v>LEBANON PUBLIC LIBRARY</v>
      </c>
      <c r="G37" t="str">
        <f>IF('Source - Funds'!F37="","",'Source - Funds'!F37)</f>
        <v>0101</v>
      </c>
      <c r="H37" t="str">
        <f>IF('Source - Funds'!G37="","",'Source - Funds'!G37)</f>
        <v>GENERAL</v>
      </c>
      <c r="I37">
        <f>IF('Source - Funds'!H37="","",'Source - Funds'!H37)</f>
        <v>1945000</v>
      </c>
      <c r="J37" t="str">
        <f>IF('Source - Funds'!I37="","",'Source - Funds'!I37)</f>
        <v/>
      </c>
      <c r="K37" t="str">
        <f>IF('Source - Funds'!J37="","",'Source - Funds'!J37)</f>
        <v>N</v>
      </c>
      <c r="L37">
        <f t="shared" si="1"/>
        <v>3027801</v>
      </c>
      <c r="M37">
        <v>1.04</v>
      </c>
      <c r="N37" s="24">
        <f t="shared" si="2"/>
        <v>3148913.04</v>
      </c>
      <c r="O37" s="24">
        <f t="shared" si="3"/>
        <v>3148912.04</v>
      </c>
      <c r="P37" s="23">
        <f t="shared" si="4"/>
        <v>3148912</v>
      </c>
      <c r="Q37" s="26" t="s">
        <v>215</v>
      </c>
      <c r="R37" t="str">
        <f t="shared" si="5"/>
        <v>06</v>
      </c>
      <c r="S37" t="str">
        <f t="shared" si="6"/>
        <v>0015</v>
      </c>
      <c r="T37" t="str">
        <f t="shared" si="7"/>
        <v>5</v>
      </c>
      <c r="U37" s="27">
        <f t="shared" si="8"/>
        <v>3148912</v>
      </c>
      <c r="V37" t="str">
        <f t="shared" si="9"/>
        <v>06-5-0015</v>
      </c>
      <c r="W37" t="str">
        <f t="shared" si="10"/>
        <v>2025_06_0015_5</v>
      </c>
    </row>
    <row r="38" spans="1:23" x14ac:dyDescent="0.3">
      <c r="A38" t="str">
        <f t="shared" si="0"/>
        <v>0650015</v>
      </c>
      <c r="B38" t="str">
        <f>IF('Source - Funds'!A38="","",'Source - Funds'!A38)</f>
        <v>2026</v>
      </c>
      <c r="C38" t="str">
        <f>IF('Source - Funds'!B38="","",'Source - Funds'!B38)</f>
        <v>06</v>
      </c>
      <c r="D38" t="str">
        <f>IF('Source - Funds'!C38="","",'Source - Funds'!C38)</f>
        <v>5</v>
      </c>
      <c r="E38" t="str">
        <f>IF('Source - Funds'!D38="","",'Source - Funds'!D38)</f>
        <v>0015</v>
      </c>
      <c r="F38" t="str">
        <f>IF('Source - Funds'!E38="","",'Source - Funds'!E38)</f>
        <v>LEBANON PUBLIC LIBRARY</v>
      </c>
      <c r="G38" t="str">
        <f>IF('Source - Funds'!F38="","",'Source - Funds'!F38)</f>
        <v>0061</v>
      </c>
      <c r="H38" t="str">
        <f>IF('Source - Funds'!G38="","",'Source - Funds'!G38)</f>
        <v>RAINY DAY</v>
      </c>
      <c r="I38">
        <f>IF('Source - Funds'!H38="","",'Source - Funds'!H38)</f>
        <v>418951</v>
      </c>
      <c r="J38" t="str">
        <f>IF('Source - Funds'!I38="","",'Source - Funds'!I38)</f>
        <v/>
      </c>
      <c r="K38" t="str">
        <f>IF('Source - Funds'!J38="","",'Source - Funds'!J38)</f>
        <v>N</v>
      </c>
      <c r="L38">
        <f t="shared" si="1"/>
        <v>3027801</v>
      </c>
      <c r="M38">
        <v>1.04</v>
      </c>
      <c r="N38" s="24">
        <f t="shared" si="2"/>
        <v>3148913.04</v>
      </c>
      <c r="O38" s="24">
        <f t="shared" si="3"/>
        <v>3148912.04</v>
      </c>
      <c r="P38" s="23">
        <f t="shared" si="4"/>
        <v>3148912</v>
      </c>
      <c r="Q38" s="26" t="s">
        <v>215</v>
      </c>
      <c r="R38" t="str">
        <f t="shared" si="5"/>
        <v>06</v>
      </c>
      <c r="S38" t="str">
        <f t="shared" si="6"/>
        <v>0015</v>
      </c>
      <c r="T38" t="str">
        <f t="shared" si="7"/>
        <v>5</v>
      </c>
      <c r="U38" s="27">
        <f t="shared" si="8"/>
        <v>3148912</v>
      </c>
      <c r="V38" t="str">
        <f t="shared" si="9"/>
        <v>06-5-0015</v>
      </c>
      <c r="W38" t="str">
        <f t="shared" si="10"/>
        <v>2025_06_0015_5</v>
      </c>
    </row>
    <row r="39" spans="1:23" x14ac:dyDescent="0.3">
      <c r="A39" t="str">
        <f t="shared" si="0"/>
        <v>0650015</v>
      </c>
      <c r="B39" t="str">
        <f>IF('Source - Funds'!A39="","",'Source - Funds'!A39)</f>
        <v>2026</v>
      </c>
      <c r="C39" t="str">
        <f>IF('Source - Funds'!B39="","",'Source - Funds'!B39)</f>
        <v>06</v>
      </c>
      <c r="D39" t="str">
        <f>IF('Source - Funds'!C39="","",'Source - Funds'!C39)</f>
        <v>5</v>
      </c>
      <c r="E39" t="str">
        <f>IF('Source - Funds'!D39="","",'Source - Funds'!D39)</f>
        <v>0015</v>
      </c>
      <c r="F39" t="str">
        <f>IF('Source - Funds'!E39="","",'Source - Funds'!E39)</f>
        <v>LEBANON PUBLIC LIBRARY</v>
      </c>
      <c r="G39" t="str">
        <f>IF('Source - Funds'!F39="","",'Source - Funds'!F39)</f>
        <v>2011</v>
      </c>
      <c r="H39" t="str">
        <f>IF('Source - Funds'!G39="","",'Source - Funds'!G39)</f>
        <v>LIRF</v>
      </c>
      <c r="I39">
        <f>IF('Source - Funds'!H39="","",'Source - Funds'!H39)</f>
        <v>0</v>
      </c>
      <c r="J39" t="str">
        <f>IF('Source - Funds'!I39="","",'Source - Funds'!I39)</f>
        <v/>
      </c>
      <c r="K39" t="str">
        <f>IF('Source - Funds'!J39="","",'Source - Funds'!J39)</f>
        <v>N</v>
      </c>
      <c r="L39">
        <f t="shared" si="1"/>
        <v>3027801</v>
      </c>
      <c r="M39">
        <v>1.04</v>
      </c>
      <c r="N39" s="24">
        <f t="shared" si="2"/>
        <v>3148913.04</v>
      </c>
      <c r="O39" s="24">
        <f t="shared" si="3"/>
        <v>3148912.04</v>
      </c>
      <c r="P39" s="23">
        <f t="shared" si="4"/>
        <v>3148912</v>
      </c>
      <c r="Q39" s="26" t="s">
        <v>215</v>
      </c>
      <c r="R39" t="str">
        <f t="shared" si="5"/>
        <v>06</v>
      </c>
      <c r="S39" t="str">
        <f t="shared" si="6"/>
        <v>0015</v>
      </c>
      <c r="T39" t="str">
        <f t="shared" si="7"/>
        <v>5</v>
      </c>
      <c r="U39" s="27">
        <f t="shared" si="8"/>
        <v>3148912</v>
      </c>
      <c r="V39" t="str">
        <f t="shared" si="9"/>
        <v>06-5-0015</v>
      </c>
      <c r="W39" t="str">
        <f t="shared" si="10"/>
        <v>2025_06_0015_5</v>
      </c>
    </row>
    <row r="40" spans="1:23" x14ac:dyDescent="0.3">
      <c r="A40" t="str">
        <f t="shared" si="0"/>
        <v>0650015</v>
      </c>
      <c r="B40" t="str">
        <f>IF('Source - Funds'!A40="","",'Source - Funds'!A40)</f>
        <v>2026</v>
      </c>
      <c r="C40" t="str">
        <f>IF('Source - Funds'!B40="","",'Source - Funds'!B40)</f>
        <v>06</v>
      </c>
      <c r="D40" t="str">
        <f>IF('Source - Funds'!C40="","",'Source - Funds'!C40)</f>
        <v>5</v>
      </c>
      <c r="E40" t="str">
        <f>IF('Source - Funds'!D40="","",'Source - Funds'!D40)</f>
        <v>0015</v>
      </c>
      <c r="F40" t="str">
        <f>IF('Source - Funds'!E40="","",'Source - Funds'!E40)</f>
        <v>LEBANON PUBLIC LIBRARY</v>
      </c>
      <c r="G40" t="str">
        <f>IF('Source - Funds'!F40="","",'Source - Funds'!F40)</f>
        <v>0283</v>
      </c>
      <c r="H40" t="str">
        <f>IF('Source - Funds'!G40="","",'Source - Funds'!G40)</f>
        <v>L/R PAYMENT</v>
      </c>
      <c r="I40">
        <f>IF('Source - Funds'!H40="","",'Source - Funds'!H40)</f>
        <v>663850</v>
      </c>
      <c r="J40" t="str">
        <f>IF('Source - Funds'!I40="","",'Source - Funds'!I40)</f>
        <v/>
      </c>
      <c r="K40" t="str">
        <f>IF('Source - Funds'!J40="","",'Source - Funds'!J40)</f>
        <v>N</v>
      </c>
      <c r="L40">
        <f t="shared" si="1"/>
        <v>3027801</v>
      </c>
      <c r="M40">
        <v>1.04</v>
      </c>
      <c r="N40" s="24">
        <f t="shared" si="2"/>
        <v>3148913.04</v>
      </c>
      <c r="O40" s="24">
        <f t="shared" si="3"/>
        <v>3148912.04</v>
      </c>
      <c r="P40" s="23">
        <f t="shared" si="4"/>
        <v>3148912</v>
      </c>
      <c r="Q40" s="26" t="s">
        <v>215</v>
      </c>
      <c r="R40" t="str">
        <f t="shared" si="5"/>
        <v>06</v>
      </c>
      <c r="S40" t="str">
        <f t="shared" si="6"/>
        <v>0015</v>
      </c>
      <c r="T40" t="str">
        <f t="shared" si="7"/>
        <v>5</v>
      </c>
      <c r="U40" s="27">
        <f t="shared" si="8"/>
        <v>3148912</v>
      </c>
      <c r="V40" t="str">
        <f t="shared" si="9"/>
        <v>06-5-0015</v>
      </c>
      <c r="W40" t="str">
        <f t="shared" si="10"/>
        <v>2025_06_0015_5</v>
      </c>
    </row>
    <row r="41" spans="1:23" x14ac:dyDescent="0.3">
      <c r="A41" t="str">
        <f t="shared" si="0"/>
        <v>0650016</v>
      </c>
      <c r="B41" t="str">
        <f>IF('Source - Funds'!A41="","",'Source - Funds'!A41)</f>
        <v>2026</v>
      </c>
      <c r="C41" t="str">
        <f>IF('Source - Funds'!B41="","",'Source - Funds'!B41)</f>
        <v>06</v>
      </c>
      <c r="D41" t="str">
        <f>IF('Source - Funds'!C41="","",'Source - Funds'!C41)</f>
        <v>5</v>
      </c>
      <c r="E41" t="str">
        <f>IF('Source - Funds'!D41="","",'Source - Funds'!D41)</f>
        <v>0016</v>
      </c>
      <c r="F41" t="str">
        <f>IF('Source - Funds'!E41="","",'Source - Funds'!E41)</f>
        <v>THORNTOWN PUBLIC LIBRARY</v>
      </c>
      <c r="G41" t="str">
        <f>IF('Source - Funds'!F41="","",'Source - Funds'!F41)</f>
        <v>0061</v>
      </c>
      <c r="H41" t="str">
        <f>IF('Source - Funds'!G41="","",'Source - Funds'!G41)</f>
        <v>RAINY DAY</v>
      </c>
      <c r="I41">
        <f>IF('Source - Funds'!H41="","",'Source - Funds'!H41)</f>
        <v>125000</v>
      </c>
      <c r="J41" t="str">
        <f>IF('Source - Funds'!I41="","",'Source - Funds'!I41)</f>
        <v/>
      </c>
      <c r="K41" t="str">
        <f>IF('Source - Funds'!J41="","",'Source - Funds'!J41)</f>
        <v>N</v>
      </c>
      <c r="L41">
        <f t="shared" si="1"/>
        <v>1055257</v>
      </c>
      <c r="M41">
        <v>1.04</v>
      </c>
      <c r="N41" s="24">
        <f t="shared" si="2"/>
        <v>1097467.28</v>
      </c>
      <c r="O41" s="24">
        <f t="shared" si="3"/>
        <v>1097466.28</v>
      </c>
      <c r="P41" s="23">
        <f t="shared" si="4"/>
        <v>1097466</v>
      </c>
      <c r="Q41" s="26" t="s">
        <v>215</v>
      </c>
      <c r="R41" t="str">
        <f t="shared" si="5"/>
        <v>06</v>
      </c>
      <c r="S41" t="str">
        <f t="shared" si="6"/>
        <v>0016</v>
      </c>
      <c r="T41" t="str">
        <f t="shared" si="7"/>
        <v>5</v>
      </c>
      <c r="U41" s="27">
        <f t="shared" si="8"/>
        <v>1097466</v>
      </c>
      <c r="V41" t="str">
        <f t="shared" si="9"/>
        <v>06-5-0016</v>
      </c>
      <c r="W41" t="str">
        <f t="shared" si="10"/>
        <v>2025_06_0016_5</v>
      </c>
    </row>
    <row r="42" spans="1:23" x14ac:dyDescent="0.3">
      <c r="A42" t="str">
        <f t="shared" si="0"/>
        <v>0650016</v>
      </c>
      <c r="B42" t="str">
        <f>IF('Source - Funds'!A42="","",'Source - Funds'!A42)</f>
        <v>2026</v>
      </c>
      <c r="C42" t="str">
        <f>IF('Source - Funds'!B42="","",'Source - Funds'!B42)</f>
        <v>06</v>
      </c>
      <c r="D42" t="str">
        <f>IF('Source - Funds'!C42="","",'Source - Funds'!C42)</f>
        <v>5</v>
      </c>
      <c r="E42" t="str">
        <f>IF('Source - Funds'!D42="","",'Source - Funds'!D42)</f>
        <v>0016</v>
      </c>
      <c r="F42" t="str">
        <f>IF('Source - Funds'!E42="","",'Source - Funds'!E42)</f>
        <v>THORNTOWN PUBLIC LIBRARY</v>
      </c>
      <c r="G42" t="str">
        <f>IF('Source - Funds'!F42="","",'Source - Funds'!F42)</f>
        <v>0101</v>
      </c>
      <c r="H42" t="str">
        <f>IF('Source - Funds'!G42="","",'Source - Funds'!G42)</f>
        <v>GENERAL</v>
      </c>
      <c r="I42">
        <f>IF('Source - Funds'!H42="","",'Source - Funds'!H42)</f>
        <v>930257</v>
      </c>
      <c r="J42" t="str">
        <f>IF('Source - Funds'!I42="","",'Source - Funds'!I42)</f>
        <v/>
      </c>
      <c r="K42" t="str">
        <f>IF('Source - Funds'!J42="","",'Source - Funds'!J42)</f>
        <v>N</v>
      </c>
      <c r="L42">
        <f t="shared" si="1"/>
        <v>1055257</v>
      </c>
      <c r="M42">
        <v>1.04</v>
      </c>
      <c r="N42" s="24">
        <f t="shared" si="2"/>
        <v>1097467.28</v>
      </c>
      <c r="O42" s="24">
        <f t="shared" si="3"/>
        <v>1097466.28</v>
      </c>
      <c r="P42" s="23">
        <f t="shared" si="4"/>
        <v>1097466</v>
      </c>
      <c r="Q42" s="26" t="s">
        <v>215</v>
      </c>
      <c r="R42" t="str">
        <f t="shared" si="5"/>
        <v>06</v>
      </c>
      <c r="S42" t="str">
        <f t="shared" si="6"/>
        <v>0016</v>
      </c>
      <c r="T42" t="str">
        <f t="shared" si="7"/>
        <v>5</v>
      </c>
      <c r="U42" s="27">
        <f t="shared" si="8"/>
        <v>1097466</v>
      </c>
      <c r="V42" t="str">
        <f t="shared" si="9"/>
        <v>06-5-0016</v>
      </c>
      <c r="W42" t="str">
        <f t="shared" si="10"/>
        <v>2025_06_0016_5</v>
      </c>
    </row>
    <row r="43" spans="1:23" x14ac:dyDescent="0.3">
      <c r="A43" t="str">
        <f t="shared" si="0"/>
        <v>0650296</v>
      </c>
      <c r="B43" t="str">
        <f>IF('Source - Funds'!A43="","",'Source - Funds'!A43)</f>
        <v>2026</v>
      </c>
      <c r="C43" t="str">
        <f>IF('Source - Funds'!B43="","",'Source - Funds'!B43)</f>
        <v>06</v>
      </c>
      <c r="D43" t="str">
        <f>IF('Source - Funds'!C43="","",'Source - Funds'!C43)</f>
        <v>5</v>
      </c>
      <c r="E43" t="str">
        <f>IF('Source - Funds'!D43="","",'Source - Funds'!D43)</f>
        <v>0296</v>
      </c>
      <c r="F43" t="str">
        <f>IF('Source - Funds'!E43="","",'Source - Funds'!E43)</f>
        <v>HUSSEY - MAYFIELD MEMORIAL LIBRARY</v>
      </c>
      <c r="G43" t="str">
        <f>IF('Source - Funds'!F43="","",'Source - Funds'!F43)</f>
        <v>0101</v>
      </c>
      <c r="H43" t="str">
        <f>IF('Source - Funds'!G43="","",'Source - Funds'!G43)</f>
        <v>GENERAL</v>
      </c>
      <c r="I43">
        <f>IF('Source - Funds'!H43="","",'Source - Funds'!H43)</f>
        <v>4399938</v>
      </c>
      <c r="J43" t="str">
        <f>IF('Source - Funds'!I43="","",'Source - Funds'!I43)</f>
        <v/>
      </c>
      <c r="K43" t="str">
        <f>IF('Source - Funds'!J43="","",'Source - Funds'!J43)</f>
        <v>N</v>
      </c>
      <c r="L43">
        <f t="shared" si="1"/>
        <v>5100164</v>
      </c>
      <c r="M43">
        <v>1.04</v>
      </c>
      <c r="N43" s="24">
        <f t="shared" si="2"/>
        <v>5304170.5600000005</v>
      </c>
      <c r="O43" s="24">
        <f t="shared" si="3"/>
        <v>5304169.5600000005</v>
      </c>
      <c r="P43" s="23">
        <f t="shared" si="4"/>
        <v>5304169</v>
      </c>
      <c r="Q43" s="26" t="s">
        <v>215</v>
      </c>
      <c r="R43" t="str">
        <f t="shared" si="5"/>
        <v>06</v>
      </c>
      <c r="S43" t="str">
        <f t="shared" si="6"/>
        <v>0296</v>
      </c>
      <c r="T43" t="str">
        <f t="shared" si="7"/>
        <v>5</v>
      </c>
      <c r="U43" s="27">
        <f t="shared" si="8"/>
        <v>5304169</v>
      </c>
      <c r="V43" t="str">
        <f t="shared" si="9"/>
        <v>06-5-0296</v>
      </c>
      <c r="W43" t="str">
        <f t="shared" si="10"/>
        <v>2025_06_0296_5</v>
      </c>
    </row>
    <row r="44" spans="1:23" x14ac:dyDescent="0.3">
      <c r="A44" t="str">
        <f t="shared" si="0"/>
        <v>0650296</v>
      </c>
      <c r="B44" t="str">
        <f>IF('Source - Funds'!A44="","",'Source - Funds'!A44)</f>
        <v>2026</v>
      </c>
      <c r="C44" t="str">
        <f>IF('Source - Funds'!B44="","",'Source - Funds'!B44)</f>
        <v>06</v>
      </c>
      <c r="D44" t="str">
        <f>IF('Source - Funds'!C44="","",'Source - Funds'!C44)</f>
        <v>5</v>
      </c>
      <c r="E44" t="str">
        <f>IF('Source - Funds'!D44="","",'Source - Funds'!D44)</f>
        <v>0296</v>
      </c>
      <c r="F44" t="str">
        <f>IF('Source - Funds'!E44="","",'Source - Funds'!E44)</f>
        <v>HUSSEY - MAYFIELD MEMORIAL LIBRARY</v>
      </c>
      <c r="G44" t="str">
        <f>IF('Source - Funds'!F44="","",'Source - Funds'!F44)</f>
        <v>0061</v>
      </c>
      <c r="H44" t="str">
        <f>IF('Source - Funds'!G44="","",'Source - Funds'!G44)</f>
        <v>RAINY DAY</v>
      </c>
      <c r="I44">
        <f>IF('Source - Funds'!H44="","",'Source - Funds'!H44)</f>
        <v>86605</v>
      </c>
      <c r="J44" t="str">
        <f>IF('Source - Funds'!I44="","",'Source - Funds'!I44)</f>
        <v/>
      </c>
      <c r="K44" t="str">
        <f>IF('Source - Funds'!J44="","",'Source - Funds'!J44)</f>
        <v>N</v>
      </c>
      <c r="L44">
        <f t="shared" si="1"/>
        <v>5100164</v>
      </c>
      <c r="M44">
        <v>1.04</v>
      </c>
      <c r="N44" s="24">
        <f t="shared" si="2"/>
        <v>5304170.5600000005</v>
      </c>
      <c r="O44" s="24">
        <f t="shared" si="3"/>
        <v>5304169.5600000005</v>
      </c>
      <c r="P44" s="23">
        <f t="shared" si="4"/>
        <v>5304169</v>
      </c>
      <c r="Q44" s="26" t="s">
        <v>215</v>
      </c>
      <c r="R44" t="str">
        <f t="shared" si="5"/>
        <v>06</v>
      </c>
      <c r="S44" t="str">
        <f t="shared" si="6"/>
        <v>0296</v>
      </c>
      <c r="T44" t="str">
        <f t="shared" si="7"/>
        <v>5</v>
      </c>
      <c r="U44" s="27">
        <f t="shared" si="8"/>
        <v>5304169</v>
      </c>
      <c r="V44" t="str">
        <f t="shared" si="9"/>
        <v>06-5-0296</v>
      </c>
      <c r="W44" t="str">
        <f t="shared" si="10"/>
        <v>2025_06_0296_5</v>
      </c>
    </row>
    <row r="45" spans="1:23" x14ac:dyDescent="0.3">
      <c r="A45" t="str">
        <f t="shared" si="0"/>
        <v>0650296</v>
      </c>
      <c r="B45" t="str">
        <f>IF('Source - Funds'!A45="","",'Source - Funds'!A45)</f>
        <v>2026</v>
      </c>
      <c r="C45" t="str">
        <f>IF('Source - Funds'!B45="","",'Source - Funds'!B45)</f>
        <v>06</v>
      </c>
      <c r="D45" t="str">
        <f>IF('Source - Funds'!C45="","",'Source - Funds'!C45)</f>
        <v>5</v>
      </c>
      <c r="E45" t="str">
        <f>IF('Source - Funds'!D45="","",'Source - Funds'!D45)</f>
        <v>0296</v>
      </c>
      <c r="F45" t="str">
        <f>IF('Source - Funds'!E45="","",'Source - Funds'!E45)</f>
        <v>HUSSEY - MAYFIELD MEMORIAL LIBRARY</v>
      </c>
      <c r="G45" t="str">
        <f>IF('Source - Funds'!F45="","",'Source - Funds'!F45)</f>
        <v>2011</v>
      </c>
      <c r="H45" t="str">
        <f>IF('Source - Funds'!G45="","",'Source - Funds'!G45)</f>
        <v>LIRF</v>
      </c>
      <c r="I45">
        <f>IF('Source - Funds'!H45="","",'Source - Funds'!H45)</f>
        <v>15000</v>
      </c>
      <c r="J45" t="str">
        <f>IF('Source - Funds'!I45="","",'Source - Funds'!I45)</f>
        <v/>
      </c>
      <c r="K45" t="str">
        <f>IF('Source - Funds'!J45="","",'Source - Funds'!J45)</f>
        <v>N</v>
      </c>
      <c r="L45">
        <f t="shared" si="1"/>
        <v>5100164</v>
      </c>
      <c r="M45">
        <v>1.04</v>
      </c>
      <c r="N45" s="24">
        <f t="shared" si="2"/>
        <v>5304170.5600000005</v>
      </c>
      <c r="O45" s="24">
        <f t="shared" si="3"/>
        <v>5304169.5600000005</v>
      </c>
      <c r="P45" s="23">
        <f t="shared" si="4"/>
        <v>5304169</v>
      </c>
      <c r="Q45" s="26" t="s">
        <v>215</v>
      </c>
      <c r="R45" t="str">
        <f t="shared" si="5"/>
        <v>06</v>
      </c>
      <c r="S45" t="str">
        <f t="shared" si="6"/>
        <v>0296</v>
      </c>
      <c r="T45" t="str">
        <f t="shared" si="7"/>
        <v>5</v>
      </c>
      <c r="U45" s="27">
        <f t="shared" si="8"/>
        <v>5304169</v>
      </c>
      <c r="V45" t="str">
        <f t="shared" si="9"/>
        <v>06-5-0296</v>
      </c>
      <c r="W45" t="str">
        <f t="shared" si="10"/>
        <v>2025_06_0296_5</v>
      </c>
    </row>
    <row r="46" spans="1:23" x14ac:dyDescent="0.3">
      <c r="A46" t="str">
        <f t="shared" si="0"/>
        <v>0650296</v>
      </c>
      <c r="B46" t="str">
        <f>IF('Source - Funds'!A46="","",'Source - Funds'!A46)</f>
        <v>2026</v>
      </c>
      <c r="C46" t="str">
        <f>IF('Source - Funds'!B46="","",'Source - Funds'!B46)</f>
        <v>06</v>
      </c>
      <c r="D46" t="str">
        <f>IF('Source - Funds'!C46="","",'Source - Funds'!C46)</f>
        <v>5</v>
      </c>
      <c r="E46" t="str">
        <f>IF('Source - Funds'!D46="","",'Source - Funds'!D46)</f>
        <v>0296</v>
      </c>
      <c r="F46" t="str">
        <f>IF('Source - Funds'!E46="","",'Source - Funds'!E46)</f>
        <v>HUSSEY - MAYFIELD MEMORIAL LIBRARY</v>
      </c>
      <c r="G46" t="str">
        <f>IF('Source - Funds'!F46="","",'Source - Funds'!F46)</f>
        <v>0180</v>
      </c>
      <c r="H46" t="str">
        <f>IF('Source - Funds'!G46="","",'Source - Funds'!G46)</f>
        <v>DEBT SERVICE</v>
      </c>
      <c r="I46">
        <f>IF('Source - Funds'!H46="","",'Source - Funds'!H46)</f>
        <v>598621</v>
      </c>
      <c r="J46" t="str">
        <f>IF('Source - Funds'!I46="","",'Source - Funds'!I46)</f>
        <v/>
      </c>
      <c r="K46" t="str">
        <f>IF('Source - Funds'!J46="","",'Source - Funds'!J46)</f>
        <v>N</v>
      </c>
      <c r="L46">
        <f t="shared" si="1"/>
        <v>5100164</v>
      </c>
      <c r="M46">
        <v>1.04</v>
      </c>
      <c r="N46" s="24">
        <f t="shared" si="2"/>
        <v>5304170.5600000005</v>
      </c>
      <c r="O46" s="24">
        <f t="shared" si="3"/>
        <v>5304169.5600000005</v>
      </c>
      <c r="P46" s="23">
        <f t="shared" si="4"/>
        <v>5304169</v>
      </c>
      <c r="Q46" s="26" t="s">
        <v>215</v>
      </c>
      <c r="R46" t="str">
        <f t="shared" si="5"/>
        <v>06</v>
      </c>
      <c r="S46" t="str">
        <f t="shared" si="6"/>
        <v>0296</v>
      </c>
      <c r="T46" t="str">
        <f t="shared" si="7"/>
        <v>5</v>
      </c>
      <c r="U46" s="27">
        <f t="shared" si="8"/>
        <v>5304169</v>
      </c>
      <c r="V46" t="str">
        <f t="shared" si="9"/>
        <v>06-5-0296</v>
      </c>
      <c r="W46" t="str">
        <f t="shared" si="10"/>
        <v>2025_06_0296_5</v>
      </c>
    </row>
    <row r="47" spans="1:23" x14ac:dyDescent="0.3">
      <c r="A47" t="str">
        <f t="shared" si="0"/>
        <v>0750017</v>
      </c>
      <c r="B47" t="str">
        <f>IF('Source - Funds'!A47="","",'Source - Funds'!A47)</f>
        <v>2026</v>
      </c>
      <c r="C47" t="str">
        <f>IF('Source - Funds'!B47="","",'Source - Funds'!B47)</f>
        <v>07</v>
      </c>
      <c r="D47" t="str">
        <f>IF('Source - Funds'!C47="","",'Source - Funds'!C47)</f>
        <v>5</v>
      </c>
      <c r="E47" t="str">
        <f>IF('Source - Funds'!D47="","",'Source - Funds'!D47)</f>
        <v>0017</v>
      </c>
      <c r="F47" t="str">
        <f>IF('Source - Funds'!E47="","",'Source - Funds'!E47)</f>
        <v>BROWN COUNTY PUBLIC LIBRARY</v>
      </c>
      <c r="G47" t="str">
        <f>IF('Source - Funds'!F47="","",'Source - Funds'!F47)</f>
        <v>2011</v>
      </c>
      <c r="H47" t="str">
        <f>IF('Source - Funds'!G47="","",'Source - Funds'!G47)</f>
        <v>LIRF</v>
      </c>
      <c r="I47">
        <f>IF('Source - Funds'!H47="","",'Source - Funds'!H47)</f>
        <v>250706</v>
      </c>
      <c r="J47" t="str">
        <f>IF('Source - Funds'!I47="","",'Source - Funds'!I47)</f>
        <v/>
      </c>
      <c r="K47" t="str">
        <f>IF('Source - Funds'!J47="","",'Source - Funds'!J47)</f>
        <v>N</v>
      </c>
      <c r="L47">
        <f t="shared" si="1"/>
        <v>1056679</v>
      </c>
      <c r="M47">
        <v>1.04</v>
      </c>
      <c r="N47" s="24">
        <f t="shared" si="2"/>
        <v>1098946.1600000001</v>
      </c>
      <c r="O47" s="24">
        <f t="shared" si="3"/>
        <v>1098945.1600000001</v>
      </c>
      <c r="P47" s="23">
        <f t="shared" si="4"/>
        <v>1098945</v>
      </c>
      <c r="Q47" s="26" t="s">
        <v>215</v>
      </c>
      <c r="R47" t="str">
        <f t="shared" si="5"/>
        <v>07</v>
      </c>
      <c r="S47" t="str">
        <f t="shared" si="6"/>
        <v>0017</v>
      </c>
      <c r="T47" t="str">
        <f t="shared" si="7"/>
        <v>5</v>
      </c>
      <c r="U47" s="27">
        <f t="shared" si="8"/>
        <v>1098945</v>
      </c>
      <c r="V47" t="str">
        <f t="shared" si="9"/>
        <v>07-5-0017</v>
      </c>
      <c r="W47" t="str">
        <f t="shared" si="10"/>
        <v>2025_07_0017_5</v>
      </c>
    </row>
    <row r="48" spans="1:23" x14ac:dyDescent="0.3">
      <c r="A48" t="str">
        <f t="shared" si="0"/>
        <v>0750017</v>
      </c>
      <c r="B48" t="str">
        <f>IF('Source - Funds'!A48="","",'Source - Funds'!A48)</f>
        <v>2026</v>
      </c>
      <c r="C48" t="str">
        <f>IF('Source - Funds'!B48="","",'Source - Funds'!B48)</f>
        <v>07</v>
      </c>
      <c r="D48" t="str">
        <f>IF('Source - Funds'!C48="","",'Source - Funds'!C48)</f>
        <v>5</v>
      </c>
      <c r="E48" t="str">
        <f>IF('Source - Funds'!D48="","",'Source - Funds'!D48)</f>
        <v>0017</v>
      </c>
      <c r="F48" t="str">
        <f>IF('Source - Funds'!E48="","",'Source - Funds'!E48)</f>
        <v>BROWN COUNTY PUBLIC LIBRARY</v>
      </c>
      <c r="G48" t="str">
        <f>IF('Source - Funds'!F48="","",'Source - Funds'!F48)</f>
        <v>0061</v>
      </c>
      <c r="H48" t="str">
        <f>IF('Source - Funds'!G48="","",'Source - Funds'!G48)</f>
        <v>RAINY DAY</v>
      </c>
      <c r="I48">
        <f>IF('Source - Funds'!H48="","",'Source - Funds'!H48)</f>
        <v>39500</v>
      </c>
      <c r="J48" t="str">
        <f>IF('Source - Funds'!I48="","",'Source - Funds'!I48)</f>
        <v/>
      </c>
      <c r="K48" t="str">
        <f>IF('Source - Funds'!J48="","",'Source - Funds'!J48)</f>
        <v>N</v>
      </c>
      <c r="L48">
        <f t="shared" si="1"/>
        <v>1056679</v>
      </c>
      <c r="M48">
        <v>1.04</v>
      </c>
      <c r="N48" s="24">
        <f t="shared" si="2"/>
        <v>1098946.1600000001</v>
      </c>
      <c r="O48" s="24">
        <f t="shared" si="3"/>
        <v>1098945.1600000001</v>
      </c>
      <c r="P48" s="23">
        <f t="shared" si="4"/>
        <v>1098945</v>
      </c>
      <c r="Q48" s="26" t="s">
        <v>215</v>
      </c>
      <c r="R48" t="str">
        <f t="shared" si="5"/>
        <v>07</v>
      </c>
      <c r="S48" t="str">
        <f t="shared" si="6"/>
        <v>0017</v>
      </c>
      <c r="T48" t="str">
        <f t="shared" si="7"/>
        <v>5</v>
      </c>
      <c r="U48" s="27">
        <f t="shared" si="8"/>
        <v>1098945</v>
      </c>
      <c r="V48" t="str">
        <f t="shared" si="9"/>
        <v>07-5-0017</v>
      </c>
      <c r="W48" t="str">
        <f t="shared" si="10"/>
        <v>2025_07_0017_5</v>
      </c>
    </row>
    <row r="49" spans="1:23" x14ac:dyDescent="0.3">
      <c r="A49" t="str">
        <f t="shared" si="0"/>
        <v>0750017</v>
      </c>
      <c r="B49" t="str">
        <f>IF('Source - Funds'!A49="","",'Source - Funds'!A49)</f>
        <v>2026</v>
      </c>
      <c r="C49" t="str">
        <f>IF('Source - Funds'!B49="","",'Source - Funds'!B49)</f>
        <v>07</v>
      </c>
      <c r="D49" t="str">
        <f>IF('Source - Funds'!C49="","",'Source - Funds'!C49)</f>
        <v>5</v>
      </c>
      <c r="E49" t="str">
        <f>IF('Source - Funds'!D49="","",'Source - Funds'!D49)</f>
        <v>0017</v>
      </c>
      <c r="F49" t="str">
        <f>IF('Source - Funds'!E49="","",'Source - Funds'!E49)</f>
        <v>BROWN COUNTY PUBLIC LIBRARY</v>
      </c>
      <c r="G49" t="str">
        <f>IF('Source - Funds'!F49="","",'Source - Funds'!F49)</f>
        <v>0101</v>
      </c>
      <c r="H49" t="str">
        <f>IF('Source - Funds'!G49="","",'Source - Funds'!G49)</f>
        <v>GENERAL</v>
      </c>
      <c r="I49">
        <f>IF('Source - Funds'!H49="","",'Source - Funds'!H49)</f>
        <v>766473</v>
      </c>
      <c r="J49" t="str">
        <f>IF('Source - Funds'!I49="","",'Source - Funds'!I49)</f>
        <v/>
      </c>
      <c r="K49" t="str">
        <f>IF('Source - Funds'!J49="","",'Source - Funds'!J49)</f>
        <v>N</v>
      </c>
      <c r="L49">
        <f t="shared" si="1"/>
        <v>1056679</v>
      </c>
      <c r="M49">
        <v>1.04</v>
      </c>
      <c r="N49" s="24">
        <f t="shared" si="2"/>
        <v>1098946.1600000001</v>
      </c>
      <c r="O49" s="24">
        <f t="shared" si="3"/>
        <v>1098945.1600000001</v>
      </c>
      <c r="P49" s="23">
        <f t="shared" si="4"/>
        <v>1098945</v>
      </c>
      <c r="Q49" s="26" t="s">
        <v>215</v>
      </c>
      <c r="R49" t="str">
        <f t="shared" si="5"/>
        <v>07</v>
      </c>
      <c r="S49" t="str">
        <f t="shared" si="6"/>
        <v>0017</v>
      </c>
      <c r="T49" t="str">
        <f t="shared" si="7"/>
        <v>5</v>
      </c>
      <c r="U49" s="27">
        <f t="shared" si="8"/>
        <v>1098945</v>
      </c>
      <c r="V49" t="str">
        <f t="shared" si="9"/>
        <v>07-5-0017</v>
      </c>
      <c r="W49" t="str">
        <f t="shared" si="10"/>
        <v>2025_07_0017_5</v>
      </c>
    </row>
    <row r="50" spans="1:23" x14ac:dyDescent="0.3">
      <c r="A50" t="str">
        <f t="shared" si="0"/>
        <v>0850018</v>
      </c>
      <c r="B50" t="str">
        <f>IF('Source - Funds'!A50="","",'Source - Funds'!A50)</f>
        <v>2026</v>
      </c>
      <c r="C50" t="str">
        <f>IF('Source - Funds'!B50="","",'Source - Funds'!B50)</f>
        <v>08</v>
      </c>
      <c r="D50" t="str">
        <f>IF('Source - Funds'!C50="","",'Source - Funds'!C50)</f>
        <v>5</v>
      </c>
      <c r="E50" t="str">
        <f>IF('Source - Funds'!D50="","",'Source - Funds'!D50)</f>
        <v>0018</v>
      </c>
      <c r="F50" t="str">
        <f>IF('Source - Funds'!E50="","",'Source - Funds'!E50)</f>
        <v>CAMDEN-JACKSON TWP PUBLIC LIBRARY</v>
      </c>
      <c r="G50" t="str">
        <f>IF('Source - Funds'!F50="","",'Source - Funds'!F50)</f>
        <v>0101</v>
      </c>
      <c r="H50" t="str">
        <f>IF('Source - Funds'!G50="","",'Source - Funds'!G50)</f>
        <v>GENERAL</v>
      </c>
      <c r="I50">
        <f>IF('Source - Funds'!H50="","",'Source - Funds'!H50)</f>
        <v>97455</v>
      </c>
      <c r="J50" t="str">
        <f>IF('Source - Funds'!I50="","",'Source - Funds'!I50)</f>
        <v/>
      </c>
      <c r="K50" t="str">
        <f>IF('Source - Funds'!J50="","",'Source - Funds'!J50)</f>
        <v>N</v>
      </c>
      <c r="L50">
        <f t="shared" si="1"/>
        <v>103955</v>
      </c>
      <c r="M50">
        <v>1.04</v>
      </c>
      <c r="N50" s="24">
        <f t="shared" si="2"/>
        <v>108113.2</v>
      </c>
      <c r="O50" s="24">
        <f t="shared" si="3"/>
        <v>108112.2</v>
      </c>
      <c r="P50" s="23">
        <f t="shared" si="4"/>
        <v>108112</v>
      </c>
      <c r="Q50" s="26" t="s">
        <v>215</v>
      </c>
      <c r="R50" t="str">
        <f t="shared" si="5"/>
        <v>08</v>
      </c>
      <c r="S50" t="str">
        <f t="shared" si="6"/>
        <v>0018</v>
      </c>
      <c r="T50" t="str">
        <f t="shared" si="7"/>
        <v>5</v>
      </c>
      <c r="U50" s="27">
        <f t="shared" si="8"/>
        <v>108112</v>
      </c>
      <c r="V50" t="str">
        <f t="shared" si="9"/>
        <v>08-5-0018</v>
      </c>
      <c r="W50" t="str">
        <f t="shared" si="10"/>
        <v>2025_08_0018_5</v>
      </c>
    </row>
    <row r="51" spans="1:23" x14ac:dyDescent="0.3">
      <c r="A51" t="str">
        <f t="shared" si="0"/>
        <v>0850018</v>
      </c>
      <c r="B51" t="str">
        <f>IF('Source - Funds'!A51="","",'Source - Funds'!A51)</f>
        <v>2026</v>
      </c>
      <c r="C51" t="str">
        <f>IF('Source - Funds'!B51="","",'Source - Funds'!B51)</f>
        <v>08</v>
      </c>
      <c r="D51" t="str">
        <f>IF('Source - Funds'!C51="","",'Source - Funds'!C51)</f>
        <v>5</v>
      </c>
      <c r="E51" t="str">
        <f>IF('Source - Funds'!D51="","",'Source - Funds'!D51)</f>
        <v>0018</v>
      </c>
      <c r="F51" t="str">
        <f>IF('Source - Funds'!E51="","",'Source - Funds'!E51)</f>
        <v>CAMDEN-JACKSON TWP PUBLIC LIBRARY</v>
      </c>
      <c r="G51" t="str">
        <f>IF('Source - Funds'!F51="","",'Source - Funds'!F51)</f>
        <v>0061</v>
      </c>
      <c r="H51" t="str">
        <f>IF('Source - Funds'!G51="","",'Source - Funds'!G51)</f>
        <v>RAINY DAY</v>
      </c>
      <c r="I51">
        <f>IF('Source - Funds'!H51="","",'Source - Funds'!H51)</f>
        <v>6000</v>
      </c>
      <c r="J51" t="str">
        <f>IF('Source - Funds'!I51="","",'Source - Funds'!I51)</f>
        <v/>
      </c>
      <c r="K51" t="str">
        <f>IF('Source - Funds'!J51="","",'Source - Funds'!J51)</f>
        <v>N</v>
      </c>
      <c r="L51">
        <f t="shared" si="1"/>
        <v>103955</v>
      </c>
      <c r="M51">
        <v>1.04</v>
      </c>
      <c r="N51" s="24">
        <f t="shared" si="2"/>
        <v>108113.2</v>
      </c>
      <c r="O51" s="24">
        <f t="shared" si="3"/>
        <v>108112.2</v>
      </c>
      <c r="P51" s="23">
        <f t="shared" si="4"/>
        <v>108112</v>
      </c>
      <c r="Q51" s="26" t="s">
        <v>215</v>
      </c>
      <c r="R51" t="str">
        <f t="shared" si="5"/>
        <v>08</v>
      </c>
      <c r="S51" t="str">
        <f t="shared" si="6"/>
        <v>0018</v>
      </c>
      <c r="T51" t="str">
        <f t="shared" si="7"/>
        <v>5</v>
      </c>
      <c r="U51" s="27">
        <f t="shared" si="8"/>
        <v>108112</v>
      </c>
      <c r="V51" t="str">
        <f t="shared" si="9"/>
        <v>08-5-0018</v>
      </c>
      <c r="W51" t="str">
        <f t="shared" si="10"/>
        <v>2025_08_0018_5</v>
      </c>
    </row>
    <row r="52" spans="1:23" x14ac:dyDescent="0.3">
      <c r="A52" t="str">
        <f t="shared" si="0"/>
        <v>0850018</v>
      </c>
      <c r="B52" t="str">
        <f>IF('Source - Funds'!A52="","",'Source - Funds'!A52)</f>
        <v>2026</v>
      </c>
      <c r="C52" t="str">
        <f>IF('Source - Funds'!B52="","",'Source - Funds'!B52)</f>
        <v>08</v>
      </c>
      <c r="D52" t="str">
        <f>IF('Source - Funds'!C52="","",'Source - Funds'!C52)</f>
        <v>5</v>
      </c>
      <c r="E52" t="str">
        <f>IF('Source - Funds'!D52="","",'Source - Funds'!D52)</f>
        <v>0018</v>
      </c>
      <c r="F52" t="str">
        <f>IF('Source - Funds'!E52="","",'Source - Funds'!E52)</f>
        <v>CAMDEN-JACKSON TWP PUBLIC LIBRARY</v>
      </c>
      <c r="G52" t="str">
        <f>IF('Source - Funds'!F52="","",'Source - Funds'!F52)</f>
        <v>2011</v>
      </c>
      <c r="H52" t="str">
        <f>IF('Source - Funds'!G52="","",'Source - Funds'!G52)</f>
        <v>LIRF</v>
      </c>
      <c r="I52">
        <f>IF('Source - Funds'!H52="","",'Source - Funds'!H52)</f>
        <v>500</v>
      </c>
      <c r="J52" t="str">
        <f>IF('Source - Funds'!I52="","",'Source - Funds'!I52)</f>
        <v/>
      </c>
      <c r="K52" t="str">
        <f>IF('Source - Funds'!J52="","",'Source - Funds'!J52)</f>
        <v>N</v>
      </c>
      <c r="L52">
        <f t="shared" si="1"/>
        <v>103955</v>
      </c>
      <c r="M52">
        <v>1.04</v>
      </c>
      <c r="N52" s="24">
        <f t="shared" si="2"/>
        <v>108113.2</v>
      </c>
      <c r="O52" s="24">
        <f t="shared" si="3"/>
        <v>108112.2</v>
      </c>
      <c r="P52" s="23">
        <f t="shared" si="4"/>
        <v>108112</v>
      </c>
      <c r="Q52" s="26" t="s">
        <v>215</v>
      </c>
      <c r="R52" t="str">
        <f t="shared" si="5"/>
        <v>08</v>
      </c>
      <c r="S52" t="str">
        <f t="shared" si="6"/>
        <v>0018</v>
      </c>
      <c r="T52" t="str">
        <f t="shared" si="7"/>
        <v>5</v>
      </c>
      <c r="U52" s="27">
        <f t="shared" si="8"/>
        <v>108112</v>
      </c>
      <c r="V52" t="str">
        <f t="shared" si="9"/>
        <v>08-5-0018</v>
      </c>
      <c r="W52" t="str">
        <f t="shared" si="10"/>
        <v>2025_08_0018_5</v>
      </c>
    </row>
    <row r="53" spans="1:23" x14ac:dyDescent="0.3">
      <c r="A53" t="str">
        <f t="shared" si="0"/>
        <v>0850019</v>
      </c>
      <c r="B53" t="str">
        <f>IF('Source - Funds'!A53="","",'Source - Funds'!A53)</f>
        <v>2026</v>
      </c>
      <c r="C53" t="str">
        <f>IF('Source - Funds'!B53="","",'Source - Funds'!B53)</f>
        <v>08</v>
      </c>
      <c r="D53" t="str">
        <f>IF('Source - Funds'!C53="","",'Source - Funds'!C53)</f>
        <v>5</v>
      </c>
      <c r="E53" t="str">
        <f>IF('Source - Funds'!D53="","",'Source - Funds'!D53)</f>
        <v>0019</v>
      </c>
      <c r="F53" t="str">
        <f>IF('Source - Funds'!E53="","",'Source - Funds'!E53)</f>
        <v>DELPHI PUBLIC LIBRARY</v>
      </c>
      <c r="G53" t="str">
        <f>IF('Source - Funds'!F53="","",'Source - Funds'!F53)</f>
        <v>2011</v>
      </c>
      <c r="H53" t="str">
        <f>IF('Source - Funds'!G53="","",'Source - Funds'!G53)</f>
        <v>LIRF</v>
      </c>
      <c r="I53">
        <f>IF('Source - Funds'!H53="","",'Source - Funds'!H53)</f>
        <v>0</v>
      </c>
      <c r="J53" t="str">
        <f>IF('Source - Funds'!I53="","",'Source - Funds'!I53)</f>
        <v/>
      </c>
      <c r="K53" t="str">
        <f>IF('Source - Funds'!J53="","",'Source - Funds'!J53)</f>
        <v>N</v>
      </c>
      <c r="L53">
        <f t="shared" si="1"/>
        <v>1246028</v>
      </c>
      <c r="M53">
        <v>1.04</v>
      </c>
      <c r="N53" s="24">
        <f t="shared" si="2"/>
        <v>1295869.1200000001</v>
      </c>
      <c r="O53" s="24">
        <f t="shared" si="3"/>
        <v>1295868.1200000001</v>
      </c>
      <c r="P53" s="23">
        <f t="shared" si="4"/>
        <v>1295868</v>
      </c>
      <c r="Q53" s="26" t="s">
        <v>215</v>
      </c>
      <c r="R53" t="str">
        <f t="shared" si="5"/>
        <v>08</v>
      </c>
      <c r="S53" t="str">
        <f t="shared" si="6"/>
        <v>0019</v>
      </c>
      <c r="T53" t="str">
        <f t="shared" si="7"/>
        <v>5</v>
      </c>
      <c r="U53" s="27">
        <f t="shared" si="8"/>
        <v>1295868</v>
      </c>
      <c r="V53" t="str">
        <f t="shared" si="9"/>
        <v>08-5-0019</v>
      </c>
      <c r="W53" t="str">
        <f t="shared" si="10"/>
        <v>2025_08_0019_5</v>
      </c>
    </row>
    <row r="54" spans="1:23" x14ac:dyDescent="0.3">
      <c r="A54" t="str">
        <f t="shared" si="0"/>
        <v>0850019</v>
      </c>
      <c r="B54" t="str">
        <f>IF('Source - Funds'!A54="","",'Source - Funds'!A54)</f>
        <v>2026</v>
      </c>
      <c r="C54" t="str">
        <f>IF('Source - Funds'!B54="","",'Source - Funds'!B54)</f>
        <v>08</v>
      </c>
      <c r="D54" t="str">
        <f>IF('Source - Funds'!C54="","",'Source - Funds'!C54)</f>
        <v>5</v>
      </c>
      <c r="E54" t="str">
        <f>IF('Source - Funds'!D54="","",'Source - Funds'!D54)</f>
        <v>0019</v>
      </c>
      <c r="F54" t="str">
        <f>IF('Source - Funds'!E54="","",'Source - Funds'!E54)</f>
        <v>DELPHI PUBLIC LIBRARY</v>
      </c>
      <c r="G54" t="str">
        <f>IF('Source - Funds'!F54="","",'Source - Funds'!F54)</f>
        <v>0061</v>
      </c>
      <c r="H54" t="str">
        <f>IF('Source - Funds'!G54="","",'Source - Funds'!G54)</f>
        <v>RAINY DAY</v>
      </c>
      <c r="I54">
        <f>IF('Source - Funds'!H54="","",'Source - Funds'!H54)</f>
        <v>50000</v>
      </c>
      <c r="J54" t="str">
        <f>IF('Source - Funds'!I54="","",'Source - Funds'!I54)</f>
        <v/>
      </c>
      <c r="K54" t="str">
        <f>IF('Source - Funds'!J54="","",'Source - Funds'!J54)</f>
        <v>N</v>
      </c>
      <c r="L54">
        <f t="shared" si="1"/>
        <v>1246028</v>
      </c>
      <c r="M54">
        <v>1.04</v>
      </c>
      <c r="N54" s="24">
        <f t="shared" si="2"/>
        <v>1295869.1200000001</v>
      </c>
      <c r="O54" s="24">
        <f t="shared" si="3"/>
        <v>1295868.1200000001</v>
      </c>
      <c r="P54" s="23">
        <f t="shared" si="4"/>
        <v>1295868</v>
      </c>
      <c r="Q54" s="26" t="s">
        <v>215</v>
      </c>
      <c r="R54" t="str">
        <f t="shared" si="5"/>
        <v>08</v>
      </c>
      <c r="S54" t="str">
        <f t="shared" si="6"/>
        <v>0019</v>
      </c>
      <c r="T54" t="str">
        <f t="shared" si="7"/>
        <v>5</v>
      </c>
      <c r="U54" s="27">
        <f t="shared" si="8"/>
        <v>1295868</v>
      </c>
      <c r="V54" t="str">
        <f t="shared" si="9"/>
        <v>08-5-0019</v>
      </c>
      <c r="W54" t="str">
        <f t="shared" si="10"/>
        <v>2025_08_0019_5</v>
      </c>
    </row>
    <row r="55" spans="1:23" x14ac:dyDescent="0.3">
      <c r="A55" t="str">
        <f t="shared" si="0"/>
        <v>0850019</v>
      </c>
      <c r="B55" t="str">
        <f>IF('Source - Funds'!A55="","",'Source - Funds'!A55)</f>
        <v>2026</v>
      </c>
      <c r="C55" t="str">
        <f>IF('Source - Funds'!B55="","",'Source - Funds'!B55)</f>
        <v>08</v>
      </c>
      <c r="D55" t="str">
        <f>IF('Source - Funds'!C55="","",'Source - Funds'!C55)</f>
        <v>5</v>
      </c>
      <c r="E55" t="str">
        <f>IF('Source - Funds'!D55="","",'Source - Funds'!D55)</f>
        <v>0019</v>
      </c>
      <c r="F55" t="str">
        <f>IF('Source - Funds'!E55="","",'Source - Funds'!E55)</f>
        <v>DELPHI PUBLIC LIBRARY</v>
      </c>
      <c r="G55" t="str">
        <f>IF('Source - Funds'!F55="","",'Source - Funds'!F55)</f>
        <v>0101</v>
      </c>
      <c r="H55" t="str">
        <f>IF('Source - Funds'!G55="","",'Source - Funds'!G55)</f>
        <v>GENERAL</v>
      </c>
      <c r="I55">
        <f>IF('Source - Funds'!H55="","",'Source - Funds'!H55)</f>
        <v>1196028</v>
      </c>
      <c r="J55" t="str">
        <f>IF('Source - Funds'!I55="","",'Source - Funds'!I55)</f>
        <v/>
      </c>
      <c r="K55" t="str">
        <f>IF('Source - Funds'!J55="","",'Source - Funds'!J55)</f>
        <v>N</v>
      </c>
      <c r="L55">
        <f t="shared" si="1"/>
        <v>1246028</v>
      </c>
      <c r="M55">
        <v>1.04</v>
      </c>
      <c r="N55" s="24">
        <f t="shared" si="2"/>
        <v>1295869.1200000001</v>
      </c>
      <c r="O55" s="24">
        <f t="shared" si="3"/>
        <v>1295868.1200000001</v>
      </c>
      <c r="P55" s="23">
        <f t="shared" si="4"/>
        <v>1295868</v>
      </c>
      <c r="Q55" s="26" t="s">
        <v>215</v>
      </c>
      <c r="R55" t="str">
        <f t="shared" si="5"/>
        <v>08</v>
      </c>
      <c r="S55" t="str">
        <f t="shared" si="6"/>
        <v>0019</v>
      </c>
      <c r="T55" t="str">
        <f t="shared" si="7"/>
        <v>5</v>
      </c>
      <c r="U55" s="27">
        <f t="shared" si="8"/>
        <v>1295868</v>
      </c>
      <c r="V55" t="str">
        <f t="shared" si="9"/>
        <v>08-5-0019</v>
      </c>
      <c r="W55" t="str">
        <f t="shared" si="10"/>
        <v>2025_08_0019_5</v>
      </c>
    </row>
    <row r="56" spans="1:23" x14ac:dyDescent="0.3">
      <c r="A56" t="str">
        <f t="shared" si="0"/>
        <v>0850020</v>
      </c>
      <c r="B56" t="str">
        <f>IF('Source - Funds'!A56="","",'Source - Funds'!A56)</f>
        <v>2026</v>
      </c>
      <c r="C56" t="str">
        <f>IF('Source - Funds'!B56="","",'Source - Funds'!B56)</f>
        <v>08</v>
      </c>
      <c r="D56" t="str">
        <f>IF('Source - Funds'!C56="","",'Source - Funds'!C56)</f>
        <v>5</v>
      </c>
      <c r="E56" t="str">
        <f>IF('Source - Funds'!D56="","",'Source - Funds'!D56)</f>
        <v>0020</v>
      </c>
      <c r="F56" t="str">
        <f>IF('Source - Funds'!E56="","",'Source - Funds'!E56)</f>
        <v>FLORA PUBLIC LIBRARY</v>
      </c>
      <c r="G56" t="str">
        <f>IF('Source - Funds'!F56="","",'Source - Funds'!F56)</f>
        <v>0101</v>
      </c>
      <c r="H56" t="str">
        <f>IF('Source - Funds'!G56="","",'Source - Funds'!G56)</f>
        <v>GENERAL</v>
      </c>
      <c r="I56">
        <f>IF('Source - Funds'!H56="","",'Source - Funds'!H56)</f>
        <v>266880</v>
      </c>
      <c r="J56" t="str">
        <f>IF('Source - Funds'!I56="","",'Source - Funds'!I56)</f>
        <v/>
      </c>
      <c r="K56" t="str">
        <f>IF('Source - Funds'!J56="","",'Source - Funds'!J56)</f>
        <v>N</v>
      </c>
      <c r="L56">
        <f t="shared" si="1"/>
        <v>289416</v>
      </c>
      <c r="M56">
        <v>1.04</v>
      </c>
      <c r="N56" s="24">
        <f t="shared" si="2"/>
        <v>300992.64000000001</v>
      </c>
      <c r="O56" s="24">
        <f t="shared" si="3"/>
        <v>300991.64</v>
      </c>
      <c r="P56" s="23">
        <f t="shared" si="4"/>
        <v>300991</v>
      </c>
      <c r="Q56" s="26" t="s">
        <v>215</v>
      </c>
      <c r="R56" t="str">
        <f t="shared" si="5"/>
        <v>08</v>
      </c>
      <c r="S56" t="str">
        <f t="shared" si="6"/>
        <v>0020</v>
      </c>
      <c r="T56" t="str">
        <f t="shared" si="7"/>
        <v>5</v>
      </c>
      <c r="U56" s="27">
        <f t="shared" si="8"/>
        <v>300991</v>
      </c>
      <c r="V56" t="str">
        <f t="shared" si="9"/>
        <v>08-5-0020</v>
      </c>
      <c r="W56" t="str">
        <f t="shared" si="10"/>
        <v>2025_08_0020_5</v>
      </c>
    </row>
    <row r="57" spans="1:23" x14ac:dyDescent="0.3">
      <c r="A57" t="str">
        <f t="shared" si="0"/>
        <v>0850020</v>
      </c>
      <c r="B57" t="str">
        <f>IF('Source - Funds'!A57="","",'Source - Funds'!A57)</f>
        <v>2026</v>
      </c>
      <c r="C57" t="str">
        <f>IF('Source - Funds'!B57="","",'Source - Funds'!B57)</f>
        <v>08</v>
      </c>
      <c r="D57" t="str">
        <f>IF('Source - Funds'!C57="","",'Source - Funds'!C57)</f>
        <v>5</v>
      </c>
      <c r="E57" t="str">
        <f>IF('Source - Funds'!D57="","",'Source - Funds'!D57)</f>
        <v>0020</v>
      </c>
      <c r="F57" t="str">
        <f>IF('Source - Funds'!E57="","",'Source - Funds'!E57)</f>
        <v>FLORA PUBLIC LIBRARY</v>
      </c>
      <c r="G57" t="str">
        <f>IF('Source - Funds'!F57="","",'Source - Funds'!F57)</f>
        <v>0061</v>
      </c>
      <c r="H57" t="str">
        <f>IF('Source - Funds'!G57="","",'Source - Funds'!G57)</f>
        <v>RAINY DAY</v>
      </c>
      <c r="I57">
        <f>IF('Source - Funds'!H57="","",'Source - Funds'!H57)</f>
        <v>22536</v>
      </c>
      <c r="J57" t="str">
        <f>IF('Source - Funds'!I57="","",'Source - Funds'!I57)</f>
        <v/>
      </c>
      <c r="K57" t="str">
        <f>IF('Source - Funds'!J57="","",'Source - Funds'!J57)</f>
        <v>N</v>
      </c>
      <c r="L57">
        <f t="shared" si="1"/>
        <v>289416</v>
      </c>
      <c r="M57">
        <v>1.04</v>
      </c>
      <c r="N57" s="24">
        <f t="shared" si="2"/>
        <v>300992.64000000001</v>
      </c>
      <c r="O57" s="24">
        <f t="shared" si="3"/>
        <v>300991.64</v>
      </c>
      <c r="P57" s="23">
        <f t="shared" si="4"/>
        <v>300991</v>
      </c>
      <c r="Q57" s="26" t="s">
        <v>215</v>
      </c>
      <c r="R57" t="str">
        <f t="shared" si="5"/>
        <v>08</v>
      </c>
      <c r="S57" t="str">
        <f t="shared" si="6"/>
        <v>0020</v>
      </c>
      <c r="T57" t="str">
        <f t="shared" si="7"/>
        <v>5</v>
      </c>
      <c r="U57" s="27">
        <f t="shared" si="8"/>
        <v>300991</v>
      </c>
      <c r="V57" t="str">
        <f t="shared" si="9"/>
        <v>08-5-0020</v>
      </c>
      <c r="W57" t="str">
        <f t="shared" si="10"/>
        <v>2025_08_0020_5</v>
      </c>
    </row>
    <row r="58" spans="1:23" x14ac:dyDescent="0.3">
      <c r="A58" t="str">
        <f t="shared" si="0"/>
        <v>0850020</v>
      </c>
      <c r="B58" t="str">
        <f>IF('Source - Funds'!A58="","",'Source - Funds'!A58)</f>
        <v>2026</v>
      </c>
      <c r="C58" t="str">
        <f>IF('Source - Funds'!B58="","",'Source - Funds'!B58)</f>
        <v>08</v>
      </c>
      <c r="D58" t="str">
        <f>IF('Source - Funds'!C58="","",'Source - Funds'!C58)</f>
        <v>5</v>
      </c>
      <c r="E58" t="str">
        <f>IF('Source - Funds'!D58="","",'Source - Funds'!D58)</f>
        <v>0020</v>
      </c>
      <c r="F58" t="str">
        <f>IF('Source - Funds'!E58="","",'Source - Funds'!E58)</f>
        <v>FLORA PUBLIC LIBRARY</v>
      </c>
      <c r="G58" t="str">
        <f>IF('Source - Funds'!F58="","",'Source - Funds'!F58)</f>
        <v>0180</v>
      </c>
      <c r="H58" t="str">
        <f>IF('Source - Funds'!G58="","",'Source - Funds'!G58)</f>
        <v>DEBT SERVICE</v>
      </c>
      <c r="I58">
        <f>IF('Source - Funds'!H58="","",'Source - Funds'!H58)</f>
        <v>0</v>
      </c>
      <c r="J58" t="str">
        <f>IF('Source - Funds'!I58="","",'Source - Funds'!I58)</f>
        <v/>
      </c>
      <c r="K58" t="str">
        <f>IF('Source - Funds'!J58="","",'Source - Funds'!J58)</f>
        <v>N</v>
      </c>
      <c r="L58">
        <f t="shared" si="1"/>
        <v>289416</v>
      </c>
      <c r="M58">
        <v>1.04</v>
      </c>
      <c r="N58" s="24">
        <f t="shared" si="2"/>
        <v>300992.64000000001</v>
      </c>
      <c r="O58" s="24">
        <f t="shared" si="3"/>
        <v>300991.64</v>
      </c>
      <c r="P58" s="23">
        <f t="shared" si="4"/>
        <v>300991</v>
      </c>
      <c r="Q58" s="26" t="s">
        <v>215</v>
      </c>
      <c r="R58" t="str">
        <f t="shared" si="5"/>
        <v>08</v>
      </c>
      <c r="S58" t="str">
        <f t="shared" si="6"/>
        <v>0020</v>
      </c>
      <c r="T58" t="str">
        <f t="shared" si="7"/>
        <v>5</v>
      </c>
      <c r="U58" s="27">
        <f t="shared" si="8"/>
        <v>300991</v>
      </c>
      <c r="V58" t="str">
        <f t="shared" si="9"/>
        <v>08-5-0020</v>
      </c>
      <c r="W58" t="str">
        <f t="shared" si="10"/>
        <v>2025_08_0020_5</v>
      </c>
    </row>
    <row r="59" spans="1:23" x14ac:dyDescent="0.3">
      <c r="A59" t="str">
        <f t="shared" si="0"/>
        <v>0950021</v>
      </c>
      <c r="B59" t="str">
        <f>IF('Source - Funds'!A59="","",'Source - Funds'!A59)</f>
        <v>2026</v>
      </c>
      <c r="C59" t="str">
        <f>IF('Source - Funds'!B59="","",'Source - Funds'!B59)</f>
        <v>09</v>
      </c>
      <c r="D59" t="str">
        <f>IF('Source - Funds'!C59="","",'Source - Funds'!C59)</f>
        <v>5</v>
      </c>
      <c r="E59" t="str">
        <f>IF('Source - Funds'!D59="","",'Source - Funds'!D59)</f>
        <v>0021</v>
      </c>
      <c r="F59" t="str">
        <f>IF('Source - Funds'!E59="","",'Source - Funds'!E59)</f>
        <v>LOGANSPORT-CASS PUBLIC LIBRARY</v>
      </c>
      <c r="G59" t="str">
        <f>IF('Source - Funds'!F59="","",'Source - Funds'!F59)</f>
        <v>2011</v>
      </c>
      <c r="H59" t="str">
        <f>IF('Source - Funds'!G59="","",'Source - Funds'!G59)</f>
        <v>LIRF</v>
      </c>
      <c r="I59">
        <f>IF('Source - Funds'!H59="","",'Source - Funds'!H59)</f>
        <v>255000</v>
      </c>
      <c r="J59" t="str">
        <f>IF('Source - Funds'!I59="","",'Source - Funds'!I59)</f>
        <v/>
      </c>
      <c r="K59" t="str">
        <f>IF('Source - Funds'!J59="","",'Source - Funds'!J59)</f>
        <v>N</v>
      </c>
      <c r="L59">
        <f t="shared" si="1"/>
        <v>2781530</v>
      </c>
      <c r="M59">
        <v>1.04</v>
      </c>
      <c r="N59" s="24">
        <f t="shared" si="2"/>
        <v>2892791.2</v>
      </c>
      <c r="O59" s="24">
        <f t="shared" si="3"/>
        <v>2892790.2</v>
      </c>
      <c r="P59" s="23">
        <f t="shared" si="4"/>
        <v>2892790</v>
      </c>
      <c r="Q59" s="26" t="s">
        <v>215</v>
      </c>
      <c r="R59" t="str">
        <f t="shared" si="5"/>
        <v>09</v>
      </c>
      <c r="S59" t="str">
        <f t="shared" si="6"/>
        <v>0021</v>
      </c>
      <c r="T59" t="str">
        <f t="shared" si="7"/>
        <v>5</v>
      </c>
      <c r="U59" s="27">
        <f t="shared" si="8"/>
        <v>2892790</v>
      </c>
      <c r="V59" t="str">
        <f t="shared" si="9"/>
        <v>09-5-0021</v>
      </c>
      <c r="W59" t="str">
        <f t="shared" si="10"/>
        <v>2025_09_0021_5</v>
      </c>
    </row>
    <row r="60" spans="1:23" x14ac:dyDescent="0.3">
      <c r="A60" t="str">
        <f t="shared" si="0"/>
        <v>0950021</v>
      </c>
      <c r="B60" t="str">
        <f>IF('Source - Funds'!A60="","",'Source - Funds'!A60)</f>
        <v>2026</v>
      </c>
      <c r="C60" t="str">
        <f>IF('Source - Funds'!B60="","",'Source - Funds'!B60)</f>
        <v>09</v>
      </c>
      <c r="D60" t="str">
        <f>IF('Source - Funds'!C60="","",'Source - Funds'!C60)</f>
        <v>5</v>
      </c>
      <c r="E60" t="str">
        <f>IF('Source - Funds'!D60="","",'Source - Funds'!D60)</f>
        <v>0021</v>
      </c>
      <c r="F60" t="str">
        <f>IF('Source - Funds'!E60="","",'Source - Funds'!E60)</f>
        <v>LOGANSPORT-CASS PUBLIC LIBRARY</v>
      </c>
      <c r="G60" t="str">
        <f>IF('Source - Funds'!F60="","",'Source - Funds'!F60)</f>
        <v>0061</v>
      </c>
      <c r="H60" t="str">
        <f>IF('Source - Funds'!G60="","",'Source - Funds'!G60)</f>
        <v>RAINY DAY</v>
      </c>
      <c r="I60">
        <f>IF('Source - Funds'!H60="","",'Source - Funds'!H60)</f>
        <v>0</v>
      </c>
      <c r="J60" t="str">
        <f>IF('Source - Funds'!I60="","",'Source - Funds'!I60)</f>
        <v/>
      </c>
      <c r="K60" t="str">
        <f>IF('Source - Funds'!J60="","",'Source - Funds'!J60)</f>
        <v>N</v>
      </c>
      <c r="L60">
        <f t="shared" si="1"/>
        <v>2781530</v>
      </c>
      <c r="M60">
        <v>1.04</v>
      </c>
      <c r="N60" s="24">
        <f t="shared" si="2"/>
        <v>2892791.2</v>
      </c>
      <c r="O60" s="24">
        <f t="shared" si="3"/>
        <v>2892790.2</v>
      </c>
      <c r="P60" s="23">
        <f t="shared" si="4"/>
        <v>2892790</v>
      </c>
      <c r="Q60" s="26" t="s">
        <v>215</v>
      </c>
      <c r="R60" t="str">
        <f t="shared" si="5"/>
        <v>09</v>
      </c>
      <c r="S60" t="str">
        <f t="shared" si="6"/>
        <v>0021</v>
      </c>
      <c r="T60" t="str">
        <f t="shared" si="7"/>
        <v>5</v>
      </c>
      <c r="U60" s="27">
        <f t="shared" si="8"/>
        <v>2892790</v>
      </c>
      <c r="V60" t="str">
        <f t="shared" si="9"/>
        <v>09-5-0021</v>
      </c>
      <c r="W60" t="str">
        <f t="shared" si="10"/>
        <v>2025_09_0021_5</v>
      </c>
    </row>
    <row r="61" spans="1:23" x14ac:dyDescent="0.3">
      <c r="A61" t="str">
        <f t="shared" si="0"/>
        <v>0950021</v>
      </c>
      <c r="B61" t="str">
        <f>IF('Source - Funds'!A61="","",'Source - Funds'!A61)</f>
        <v>2026</v>
      </c>
      <c r="C61" t="str">
        <f>IF('Source - Funds'!B61="","",'Source - Funds'!B61)</f>
        <v>09</v>
      </c>
      <c r="D61" t="str">
        <f>IF('Source - Funds'!C61="","",'Source - Funds'!C61)</f>
        <v>5</v>
      </c>
      <c r="E61" t="str">
        <f>IF('Source - Funds'!D61="","",'Source - Funds'!D61)</f>
        <v>0021</v>
      </c>
      <c r="F61" t="str">
        <f>IF('Source - Funds'!E61="","",'Source - Funds'!E61)</f>
        <v>LOGANSPORT-CASS PUBLIC LIBRARY</v>
      </c>
      <c r="G61" t="str">
        <f>IF('Source - Funds'!F61="","",'Source - Funds'!F61)</f>
        <v>0101</v>
      </c>
      <c r="H61" t="str">
        <f>IF('Source - Funds'!G61="","",'Source - Funds'!G61)</f>
        <v>GENERAL</v>
      </c>
      <c r="I61">
        <f>IF('Source - Funds'!H61="","",'Source - Funds'!H61)</f>
        <v>2526530</v>
      </c>
      <c r="J61" t="str">
        <f>IF('Source - Funds'!I61="","",'Source - Funds'!I61)</f>
        <v/>
      </c>
      <c r="K61" t="str">
        <f>IF('Source - Funds'!J61="","",'Source - Funds'!J61)</f>
        <v>N</v>
      </c>
      <c r="L61">
        <f t="shared" si="1"/>
        <v>2781530</v>
      </c>
      <c r="M61">
        <v>1.04</v>
      </c>
      <c r="N61" s="24">
        <f t="shared" si="2"/>
        <v>2892791.2</v>
      </c>
      <c r="O61" s="24">
        <f t="shared" si="3"/>
        <v>2892790.2</v>
      </c>
      <c r="P61" s="23">
        <f t="shared" si="4"/>
        <v>2892790</v>
      </c>
      <c r="Q61" s="26" t="s">
        <v>215</v>
      </c>
      <c r="R61" t="str">
        <f t="shared" si="5"/>
        <v>09</v>
      </c>
      <c r="S61" t="str">
        <f t="shared" si="6"/>
        <v>0021</v>
      </c>
      <c r="T61" t="str">
        <f t="shared" si="7"/>
        <v>5</v>
      </c>
      <c r="U61" s="27">
        <f t="shared" si="8"/>
        <v>2892790</v>
      </c>
      <c r="V61" t="str">
        <f t="shared" si="9"/>
        <v>09-5-0021</v>
      </c>
      <c r="W61" t="str">
        <f t="shared" si="10"/>
        <v>2025_09_0021_5</v>
      </c>
    </row>
    <row r="62" spans="1:23" x14ac:dyDescent="0.3">
      <c r="A62" t="str">
        <f t="shared" si="0"/>
        <v>0950022</v>
      </c>
      <c r="B62" t="str">
        <f>IF('Source - Funds'!A62="","",'Source - Funds'!A62)</f>
        <v>2026</v>
      </c>
      <c r="C62" t="str">
        <f>IF('Source - Funds'!B62="","",'Source - Funds'!B62)</f>
        <v>09</v>
      </c>
      <c r="D62" t="str">
        <f>IF('Source - Funds'!C62="","",'Source - Funds'!C62)</f>
        <v>5</v>
      </c>
      <c r="E62" t="str">
        <f>IF('Source - Funds'!D62="","",'Source - Funds'!D62)</f>
        <v>0022</v>
      </c>
      <c r="F62" t="str">
        <f>IF('Source - Funds'!E62="","",'Source - Funds'!E62)</f>
        <v>ROYAL CENTER PUBLIC LIBRARY</v>
      </c>
      <c r="G62" t="str">
        <f>IF('Source - Funds'!F62="","",'Source - Funds'!F62)</f>
        <v>0101</v>
      </c>
      <c r="H62" t="str">
        <f>IF('Source - Funds'!G62="","",'Source - Funds'!G62)</f>
        <v>GENERAL</v>
      </c>
      <c r="I62">
        <f>IF('Source - Funds'!H62="","",'Source - Funds'!H62)</f>
        <v>171729</v>
      </c>
      <c r="J62" t="str">
        <f>IF('Source - Funds'!I62="","",'Source - Funds'!I62)</f>
        <v/>
      </c>
      <c r="K62" t="str">
        <f>IF('Source - Funds'!J62="","",'Source - Funds'!J62)</f>
        <v>N</v>
      </c>
      <c r="L62">
        <f t="shared" si="1"/>
        <v>171729</v>
      </c>
      <c r="M62">
        <v>1.04</v>
      </c>
      <c r="N62" s="24">
        <f t="shared" si="2"/>
        <v>178598.16</v>
      </c>
      <c r="O62" s="24">
        <f t="shared" si="3"/>
        <v>178597.16</v>
      </c>
      <c r="P62" s="23">
        <f t="shared" si="4"/>
        <v>178597</v>
      </c>
      <c r="Q62" s="26" t="s">
        <v>215</v>
      </c>
      <c r="R62" t="str">
        <f t="shared" si="5"/>
        <v>09</v>
      </c>
      <c r="S62" t="str">
        <f t="shared" si="6"/>
        <v>0022</v>
      </c>
      <c r="T62" t="str">
        <f t="shared" si="7"/>
        <v>5</v>
      </c>
      <c r="U62" s="27">
        <f t="shared" si="8"/>
        <v>178597</v>
      </c>
      <c r="V62" t="str">
        <f t="shared" si="9"/>
        <v>09-5-0022</v>
      </c>
      <c r="W62" t="str">
        <f t="shared" si="10"/>
        <v>2025_09_0022_5</v>
      </c>
    </row>
    <row r="63" spans="1:23" x14ac:dyDescent="0.3">
      <c r="A63" t="str">
        <f t="shared" si="0"/>
        <v>0950023</v>
      </c>
      <c r="B63" t="str">
        <f>IF('Source - Funds'!A63="","",'Source - Funds'!A63)</f>
        <v>2026</v>
      </c>
      <c r="C63" t="str">
        <f>IF('Source - Funds'!B63="","",'Source - Funds'!B63)</f>
        <v>09</v>
      </c>
      <c r="D63" t="str">
        <f>IF('Source - Funds'!C63="","",'Source - Funds'!C63)</f>
        <v>5</v>
      </c>
      <c r="E63" t="str">
        <f>IF('Source - Funds'!D63="","",'Source - Funds'!D63)</f>
        <v>0023</v>
      </c>
      <c r="F63" t="str">
        <f>IF('Source - Funds'!E63="","",'Source - Funds'!E63)</f>
        <v>WALTON PUBLIC LIBRARY</v>
      </c>
      <c r="G63" t="str">
        <f>IF('Source - Funds'!F63="","",'Source - Funds'!F63)</f>
        <v>0101</v>
      </c>
      <c r="H63" t="str">
        <f>IF('Source - Funds'!G63="","",'Source - Funds'!G63)</f>
        <v>GENERAL</v>
      </c>
      <c r="I63">
        <f>IF('Source - Funds'!H63="","",'Source - Funds'!H63)</f>
        <v>180000</v>
      </c>
      <c r="J63" t="str">
        <f>IF('Source - Funds'!I63="","",'Source - Funds'!I63)</f>
        <v/>
      </c>
      <c r="K63" t="str">
        <f>IF('Source - Funds'!J63="","",'Source - Funds'!J63)</f>
        <v>N</v>
      </c>
      <c r="L63">
        <f t="shared" si="1"/>
        <v>192500</v>
      </c>
      <c r="M63">
        <v>1.04</v>
      </c>
      <c r="N63" s="24">
        <f t="shared" si="2"/>
        <v>200200</v>
      </c>
      <c r="O63" s="24">
        <f t="shared" si="3"/>
        <v>200199</v>
      </c>
      <c r="P63" s="23">
        <f t="shared" si="4"/>
        <v>200199</v>
      </c>
      <c r="Q63" s="26" t="s">
        <v>215</v>
      </c>
      <c r="R63" t="str">
        <f t="shared" si="5"/>
        <v>09</v>
      </c>
      <c r="S63" t="str">
        <f t="shared" si="6"/>
        <v>0023</v>
      </c>
      <c r="T63" t="str">
        <f t="shared" si="7"/>
        <v>5</v>
      </c>
      <c r="U63" s="27">
        <f t="shared" si="8"/>
        <v>200199</v>
      </c>
      <c r="V63" t="str">
        <f t="shared" si="9"/>
        <v>09-5-0023</v>
      </c>
      <c r="W63" t="str">
        <f t="shared" si="10"/>
        <v>2025_09_0023_5</v>
      </c>
    </row>
    <row r="64" spans="1:23" x14ac:dyDescent="0.3">
      <c r="A64" t="str">
        <f t="shared" si="0"/>
        <v>0950023</v>
      </c>
      <c r="B64" t="str">
        <f>IF('Source - Funds'!A64="","",'Source - Funds'!A64)</f>
        <v>2026</v>
      </c>
      <c r="C64" t="str">
        <f>IF('Source - Funds'!B64="","",'Source - Funds'!B64)</f>
        <v>09</v>
      </c>
      <c r="D64" t="str">
        <f>IF('Source - Funds'!C64="","",'Source - Funds'!C64)</f>
        <v>5</v>
      </c>
      <c r="E64" t="str">
        <f>IF('Source - Funds'!D64="","",'Source - Funds'!D64)</f>
        <v>0023</v>
      </c>
      <c r="F64" t="str">
        <f>IF('Source - Funds'!E64="","",'Source - Funds'!E64)</f>
        <v>WALTON PUBLIC LIBRARY</v>
      </c>
      <c r="G64" t="str">
        <f>IF('Source - Funds'!F64="","",'Source - Funds'!F64)</f>
        <v>0061</v>
      </c>
      <c r="H64" t="str">
        <f>IF('Source - Funds'!G64="","",'Source - Funds'!G64)</f>
        <v>RAINY DAY</v>
      </c>
      <c r="I64">
        <f>IF('Source - Funds'!H64="","",'Source - Funds'!H64)</f>
        <v>12500</v>
      </c>
      <c r="J64" t="str">
        <f>IF('Source - Funds'!I64="","",'Source - Funds'!I64)</f>
        <v/>
      </c>
      <c r="K64" t="str">
        <f>IF('Source - Funds'!J64="","",'Source - Funds'!J64)</f>
        <v>N</v>
      </c>
      <c r="L64">
        <f t="shared" si="1"/>
        <v>192500</v>
      </c>
      <c r="M64">
        <v>1.04</v>
      </c>
      <c r="N64" s="24">
        <f t="shared" si="2"/>
        <v>200200</v>
      </c>
      <c r="O64" s="24">
        <f t="shared" si="3"/>
        <v>200199</v>
      </c>
      <c r="P64" s="23">
        <f t="shared" si="4"/>
        <v>200199</v>
      </c>
      <c r="Q64" s="26" t="s">
        <v>215</v>
      </c>
      <c r="R64" t="str">
        <f t="shared" si="5"/>
        <v>09</v>
      </c>
      <c r="S64" t="str">
        <f t="shared" si="6"/>
        <v>0023</v>
      </c>
      <c r="T64" t="str">
        <f t="shared" si="7"/>
        <v>5</v>
      </c>
      <c r="U64" s="27">
        <f t="shared" si="8"/>
        <v>200199</v>
      </c>
      <c r="V64" t="str">
        <f t="shared" si="9"/>
        <v>09-5-0023</v>
      </c>
      <c r="W64" t="str">
        <f t="shared" si="10"/>
        <v>2025_09_0023_5</v>
      </c>
    </row>
    <row r="65" spans="1:23" x14ac:dyDescent="0.3">
      <c r="A65" t="str">
        <f t="shared" si="0"/>
        <v>0950023</v>
      </c>
      <c r="B65" t="str">
        <f>IF('Source - Funds'!A65="","",'Source - Funds'!A65)</f>
        <v>2026</v>
      </c>
      <c r="C65" t="str">
        <f>IF('Source - Funds'!B65="","",'Source - Funds'!B65)</f>
        <v>09</v>
      </c>
      <c r="D65" t="str">
        <f>IF('Source - Funds'!C65="","",'Source - Funds'!C65)</f>
        <v>5</v>
      </c>
      <c r="E65" t="str">
        <f>IF('Source - Funds'!D65="","",'Source - Funds'!D65)</f>
        <v>0023</v>
      </c>
      <c r="F65" t="str">
        <f>IF('Source - Funds'!E65="","",'Source - Funds'!E65)</f>
        <v>WALTON PUBLIC LIBRARY</v>
      </c>
      <c r="G65" t="str">
        <f>IF('Source - Funds'!F65="","",'Source - Funds'!F65)</f>
        <v>0180</v>
      </c>
      <c r="H65" t="str">
        <f>IF('Source - Funds'!G65="","",'Source - Funds'!G65)</f>
        <v>DEBT SERVICE</v>
      </c>
      <c r="I65">
        <f>IF('Source - Funds'!H65="","",'Source - Funds'!H65)</f>
        <v>0</v>
      </c>
      <c r="J65" t="str">
        <f>IF('Source - Funds'!I65="","",'Source - Funds'!I65)</f>
        <v/>
      </c>
      <c r="K65" t="str">
        <f>IF('Source - Funds'!J65="","",'Source - Funds'!J65)</f>
        <v>N</v>
      </c>
      <c r="L65">
        <f t="shared" si="1"/>
        <v>192500</v>
      </c>
      <c r="M65">
        <v>1.04</v>
      </c>
      <c r="N65" s="24">
        <f t="shared" si="2"/>
        <v>200200</v>
      </c>
      <c r="O65" s="24">
        <f t="shared" si="3"/>
        <v>200199</v>
      </c>
      <c r="P65" s="23">
        <f t="shared" si="4"/>
        <v>200199</v>
      </c>
      <c r="Q65" s="26" t="s">
        <v>215</v>
      </c>
      <c r="R65" t="str">
        <f t="shared" si="5"/>
        <v>09</v>
      </c>
      <c r="S65" t="str">
        <f t="shared" si="6"/>
        <v>0023</v>
      </c>
      <c r="T65" t="str">
        <f t="shared" si="7"/>
        <v>5</v>
      </c>
      <c r="U65" s="27">
        <f t="shared" si="8"/>
        <v>200199</v>
      </c>
      <c r="V65" t="str">
        <f t="shared" si="9"/>
        <v>09-5-0023</v>
      </c>
      <c r="W65" t="str">
        <f t="shared" si="10"/>
        <v>2025_09_0023_5</v>
      </c>
    </row>
    <row r="66" spans="1:23" x14ac:dyDescent="0.3">
      <c r="A66" t="str">
        <f t="shared" si="0"/>
        <v>1050025</v>
      </c>
      <c r="B66" t="str">
        <f>IF('Source - Funds'!A66="","",'Source - Funds'!A66)</f>
        <v>2026</v>
      </c>
      <c r="C66" t="str">
        <f>IF('Source - Funds'!B66="","",'Source - Funds'!B66)</f>
        <v>10</v>
      </c>
      <c r="D66" t="str">
        <f>IF('Source - Funds'!C66="","",'Source - Funds'!C66)</f>
        <v>5</v>
      </c>
      <c r="E66" t="str">
        <f>IF('Source - Funds'!D66="","",'Source - Funds'!D66)</f>
        <v>0025</v>
      </c>
      <c r="F66" t="str">
        <f>IF('Source - Funds'!E66="","",'Source - Funds'!E66)</f>
        <v>JEFFERSONVILLE TOWNSHIP PUBLIC LIBRARY</v>
      </c>
      <c r="G66" t="str">
        <f>IF('Source - Funds'!F66="","",'Source - Funds'!F66)</f>
        <v>0181</v>
      </c>
      <c r="H66" t="str">
        <f>IF('Source - Funds'!G66="","",'Source - Funds'!G66)</f>
        <v>DEBT PAYMENT</v>
      </c>
      <c r="I66">
        <f>IF('Source - Funds'!H66="","",'Source - Funds'!H66)</f>
        <v>490523</v>
      </c>
      <c r="J66" t="str">
        <f>IF('Source - Funds'!I66="","",'Source - Funds'!I66)</f>
        <v/>
      </c>
      <c r="K66" t="str">
        <f>IF('Source - Funds'!J66="","",'Source - Funds'!J66)</f>
        <v>N</v>
      </c>
      <c r="L66">
        <f t="shared" si="1"/>
        <v>3691844</v>
      </c>
      <c r="M66">
        <v>1.04</v>
      </c>
      <c r="N66" s="24">
        <f t="shared" si="2"/>
        <v>3839517.7600000002</v>
      </c>
      <c r="O66" s="24">
        <f t="shared" si="3"/>
        <v>3839516.7600000002</v>
      </c>
      <c r="P66" s="23">
        <f t="shared" si="4"/>
        <v>3839516</v>
      </c>
      <c r="Q66" s="26" t="s">
        <v>215</v>
      </c>
      <c r="R66" t="str">
        <f t="shared" si="5"/>
        <v>10</v>
      </c>
      <c r="S66" t="str">
        <f t="shared" si="6"/>
        <v>0025</v>
      </c>
      <c r="T66" t="str">
        <f t="shared" si="7"/>
        <v>5</v>
      </c>
      <c r="U66" s="27">
        <f t="shared" si="8"/>
        <v>3839516</v>
      </c>
      <c r="V66" t="str">
        <f t="shared" si="9"/>
        <v>10-5-0025</v>
      </c>
      <c r="W66" t="str">
        <f t="shared" si="10"/>
        <v>2025_10_0025_5</v>
      </c>
    </row>
    <row r="67" spans="1:23" x14ac:dyDescent="0.3">
      <c r="A67" t="str">
        <f t="shared" ref="A67:A130" si="11">IF(K67="N",C67&amp;D67&amp;E67,J67&amp;D67&amp;E67)</f>
        <v>1050025</v>
      </c>
      <c r="B67" t="str">
        <f>IF('Source - Funds'!A67="","",'Source - Funds'!A67)</f>
        <v>2026</v>
      </c>
      <c r="C67" t="str">
        <f>IF('Source - Funds'!B67="","",'Source - Funds'!B67)</f>
        <v>10</v>
      </c>
      <c r="D67" t="str">
        <f>IF('Source - Funds'!C67="","",'Source - Funds'!C67)</f>
        <v>5</v>
      </c>
      <c r="E67" t="str">
        <f>IF('Source - Funds'!D67="","",'Source - Funds'!D67)</f>
        <v>0025</v>
      </c>
      <c r="F67" t="str">
        <f>IF('Source - Funds'!E67="","",'Source - Funds'!E67)</f>
        <v>JEFFERSONVILLE TOWNSHIP PUBLIC LIBRARY</v>
      </c>
      <c r="G67" t="str">
        <f>IF('Source - Funds'!F67="","",'Source - Funds'!F67)</f>
        <v>0061</v>
      </c>
      <c r="H67" t="str">
        <f>IF('Source - Funds'!G67="","",'Source - Funds'!G67)</f>
        <v>RAINY DAY</v>
      </c>
      <c r="I67">
        <f>IF('Source - Funds'!H67="","",'Source - Funds'!H67)</f>
        <v>75000</v>
      </c>
      <c r="J67" t="str">
        <f>IF('Source - Funds'!I67="","",'Source - Funds'!I67)</f>
        <v/>
      </c>
      <c r="K67" t="str">
        <f>IF('Source - Funds'!J67="","",'Source - Funds'!J67)</f>
        <v>N</v>
      </c>
      <c r="L67">
        <f t="shared" ref="L67:L130" si="12">SUMIF(A:A,A67,I:I)</f>
        <v>3691844</v>
      </c>
      <c r="M67">
        <v>1.04</v>
      </c>
      <c r="N67" s="24">
        <f t="shared" ref="N67:N130" si="13">M67*L67</f>
        <v>3839517.7600000002</v>
      </c>
      <c r="O67" s="24">
        <f t="shared" ref="O67:O130" si="14">IF(N67&gt;0,N67-1,"")</f>
        <v>3839516.7600000002</v>
      </c>
      <c r="P67" s="23">
        <f t="shared" ref="P67:P130" si="15">ROUNDDOWN(O67,0)</f>
        <v>3839516</v>
      </c>
      <c r="Q67" s="26" t="s">
        <v>215</v>
      </c>
      <c r="R67" t="str">
        <f t="shared" ref="R67:R130" si="16">IF(K67="N",C67,J67)</f>
        <v>10</v>
      </c>
      <c r="S67" t="str">
        <f t="shared" ref="S67:S130" si="17">E67</f>
        <v>0025</v>
      </c>
      <c r="T67" t="str">
        <f t="shared" ref="T67:T130" si="18">D67</f>
        <v>5</v>
      </c>
      <c r="U67" s="27">
        <f t="shared" ref="U67:U130" si="19">P67</f>
        <v>3839516</v>
      </c>
      <c r="V67" t="str">
        <f t="shared" ref="V67:V130" si="20">R67&amp;"-"&amp;T67&amp;"-"&amp;S67</f>
        <v>10-5-0025</v>
      </c>
      <c r="W67" t="str">
        <f t="shared" ref="W67:W130" si="21">Q67&amp;"_"&amp;R67&amp;"_"&amp;S67&amp;"_"&amp;T67</f>
        <v>2025_10_0025_5</v>
      </c>
    </row>
    <row r="68" spans="1:23" x14ac:dyDescent="0.3">
      <c r="A68" t="str">
        <f t="shared" si="11"/>
        <v>1050025</v>
      </c>
      <c r="B68" t="str">
        <f>IF('Source - Funds'!A68="","",'Source - Funds'!A68)</f>
        <v>2026</v>
      </c>
      <c r="C68" t="str">
        <f>IF('Source - Funds'!B68="","",'Source - Funds'!B68)</f>
        <v>10</v>
      </c>
      <c r="D68" t="str">
        <f>IF('Source - Funds'!C68="","",'Source - Funds'!C68)</f>
        <v>5</v>
      </c>
      <c r="E68" t="str">
        <f>IF('Source - Funds'!D68="","",'Source - Funds'!D68)</f>
        <v>0025</v>
      </c>
      <c r="F68" t="str">
        <f>IF('Source - Funds'!E68="","",'Source - Funds'!E68)</f>
        <v>JEFFERSONVILLE TOWNSHIP PUBLIC LIBRARY</v>
      </c>
      <c r="G68" t="str">
        <f>IF('Source - Funds'!F68="","",'Source - Funds'!F68)</f>
        <v>0101</v>
      </c>
      <c r="H68" t="str">
        <f>IF('Source - Funds'!G68="","",'Source - Funds'!G68)</f>
        <v>GENERAL</v>
      </c>
      <c r="I68">
        <f>IF('Source - Funds'!H68="","",'Source - Funds'!H68)</f>
        <v>3126321</v>
      </c>
      <c r="J68" t="str">
        <f>IF('Source - Funds'!I68="","",'Source - Funds'!I68)</f>
        <v/>
      </c>
      <c r="K68" t="str">
        <f>IF('Source - Funds'!J68="","",'Source - Funds'!J68)</f>
        <v>N</v>
      </c>
      <c r="L68">
        <f t="shared" si="12"/>
        <v>3691844</v>
      </c>
      <c r="M68">
        <v>1.04</v>
      </c>
      <c r="N68" s="24">
        <f t="shared" si="13"/>
        <v>3839517.7600000002</v>
      </c>
      <c r="O68" s="24">
        <f t="shared" si="14"/>
        <v>3839516.7600000002</v>
      </c>
      <c r="P68" s="23">
        <f t="shared" si="15"/>
        <v>3839516</v>
      </c>
      <c r="Q68" s="26" t="s">
        <v>215</v>
      </c>
      <c r="R68" t="str">
        <f t="shared" si="16"/>
        <v>10</v>
      </c>
      <c r="S68" t="str">
        <f t="shared" si="17"/>
        <v>0025</v>
      </c>
      <c r="T68" t="str">
        <f t="shared" si="18"/>
        <v>5</v>
      </c>
      <c r="U68" s="27">
        <f t="shared" si="19"/>
        <v>3839516</v>
      </c>
      <c r="V68" t="str">
        <f t="shared" si="20"/>
        <v>10-5-0025</v>
      </c>
      <c r="W68" t="str">
        <f t="shared" si="21"/>
        <v>2025_10_0025_5</v>
      </c>
    </row>
    <row r="69" spans="1:23" x14ac:dyDescent="0.3">
      <c r="A69" t="str">
        <f t="shared" si="11"/>
        <v>1050287</v>
      </c>
      <c r="B69" t="str">
        <f>IF('Source - Funds'!A69="","",'Source - Funds'!A69)</f>
        <v>2026</v>
      </c>
      <c r="C69" t="str">
        <f>IF('Source - Funds'!B69="","",'Source - Funds'!B69)</f>
        <v>10</v>
      </c>
      <c r="D69" t="str">
        <f>IF('Source - Funds'!C69="","",'Source - Funds'!C69)</f>
        <v>5</v>
      </c>
      <c r="E69" t="str">
        <f>IF('Source - Funds'!D69="","",'Source - Funds'!D69)</f>
        <v>0287</v>
      </c>
      <c r="F69" t="str">
        <f>IF('Source - Funds'!E69="","",'Source - Funds'!E69)</f>
        <v>CHARLESTOWN-CLARK COUNTY CONTRACTUAL LIB</v>
      </c>
      <c r="G69" t="str">
        <f>IF('Source - Funds'!F69="","",'Source - Funds'!F69)</f>
        <v>0101</v>
      </c>
      <c r="H69" t="str">
        <f>IF('Source - Funds'!G69="","",'Source - Funds'!G69)</f>
        <v>GENERAL</v>
      </c>
      <c r="I69">
        <f>IF('Source - Funds'!H69="","",'Source - Funds'!H69)</f>
        <v>3117400</v>
      </c>
      <c r="J69" t="str">
        <f>IF('Source - Funds'!I69="","",'Source - Funds'!I69)</f>
        <v/>
      </c>
      <c r="K69" t="str">
        <f>IF('Source - Funds'!J69="","",'Source - Funds'!J69)</f>
        <v>N</v>
      </c>
      <c r="L69">
        <f t="shared" si="12"/>
        <v>3317400</v>
      </c>
      <c r="M69">
        <v>1.04</v>
      </c>
      <c r="N69" s="24">
        <f t="shared" si="13"/>
        <v>3450096</v>
      </c>
      <c r="O69" s="24">
        <f t="shared" si="14"/>
        <v>3450095</v>
      </c>
      <c r="P69" s="23">
        <f t="shared" si="15"/>
        <v>3450095</v>
      </c>
      <c r="Q69" s="26" t="s">
        <v>215</v>
      </c>
      <c r="R69" t="str">
        <f t="shared" si="16"/>
        <v>10</v>
      </c>
      <c r="S69" t="str">
        <f t="shared" si="17"/>
        <v>0287</v>
      </c>
      <c r="T69" t="str">
        <f t="shared" si="18"/>
        <v>5</v>
      </c>
      <c r="U69" s="27">
        <f t="shared" si="19"/>
        <v>3450095</v>
      </c>
      <c r="V69" t="str">
        <f t="shared" si="20"/>
        <v>10-5-0287</v>
      </c>
      <c r="W69" t="str">
        <f t="shared" si="21"/>
        <v>2025_10_0287_5</v>
      </c>
    </row>
    <row r="70" spans="1:23" x14ac:dyDescent="0.3">
      <c r="A70" t="str">
        <f t="shared" si="11"/>
        <v>1050287</v>
      </c>
      <c r="B70" t="str">
        <f>IF('Source - Funds'!A70="","",'Source - Funds'!A70)</f>
        <v>2026</v>
      </c>
      <c r="C70" t="str">
        <f>IF('Source - Funds'!B70="","",'Source - Funds'!B70)</f>
        <v>10</v>
      </c>
      <c r="D70" t="str">
        <f>IF('Source - Funds'!C70="","",'Source - Funds'!C70)</f>
        <v>5</v>
      </c>
      <c r="E70" t="str">
        <f>IF('Source - Funds'!D70="","",'Source - Funds'!D70)</f>
        <v>0287</v>
      </c>
      <c r="F70" t="str">
        <f>IF('Source - Funds'!E70="","",'Source - Funds'!E70)</f>
        <v>CHARLESTOWN-CLARK COUNTY CONTRACTUAL LIB</v>
      </c>
      <c r="G70" t="str">
        <f>IF('Source - Funds'!F70="","",'Source - Funds'!F70)</f>
        <v>0061</v>
      </c>
      <c r="H70" t="str">
        <f>IF('Source - Funds'!G70="","",'Source - Funds'!G70)</f>
        <v>RAINY DAY</v>
      </c>
      <c r="I70">
        <f>IF('Source - Funds'!H70="","",'Source - Funds'!H70)</f>
        <v>200000</v>
      </c>
      <c r="J70" t="str">
        <f>IF('Source - Funds'!I70="","",'Source - Funds'!I70)</f>
        <v/>
      </c>
      <c r="K70" t="str">
        <f>IF('Source - Funds'!J70="","",'Source - Funds'!J70)</f>
        <v>N</v>
      </c>
      <c r="L70">
        <f t="shared" si="12"/>
        <v>3317400</v>
      </c>
      <c r="M70">
        <v>1.04</v>
      </c>
      <c r="N70" s="24">
        <f t="shared" si="13"/>
        <v>3450096</v>
      </c>
      <c r="O70" s="24">
        <f t="shared" si="14"/>
        <v>3450095</v>
      </c>
      <c r="P70" s="23">
        <f t="shared" si="15"/>
        <v>3450095</v>
      </c>
      <c r="Q70" s="26" t="s">
        <v>215</v>
      </c>
      <c r="R70" t="str">
        <f t="shared" si="16"/>
        <v>10</v>
      </c>
      <c r="S70" t="str">
        <f t="shared" si="17"/>
        <v>0287</v>
      </c>
      <c r="T70" t="str">
        <f t="shared" si="18"/>
        <v>5</v>
      </c>
      <c r="U70" s="27">
        <f t="shared" si="19"/>
        <v>3450095</v>
      </c>
      <c r="V70" t="str">
        <f t="shared" si="20"/>
        <v>10-5-0287</v>
      </c>
      <c r="W70" t="str">
        <f t="shared" si="21"/>
        <v>2025_10_0287_5</v>
      </c>
    </row>
    <row r="71" spans="1:23" x14ac:dyDescent="0.3">
      <c r="A71" t="str">
        <f t="shared" si="11"/>
        <v>1150026</v>
      </c>
      <c r="B71" t="str">
        <f>IF('Source - Funds'!A71="","",'Source - Funds'!A71)</f>
        <v>2026</v>
      </c>
      <c r="C71" t="str">
        <f>IF('Source - Funds'!B71="","",'Source - Funds'!B71)</f>
        <v>11</v>
      </c>
      <c r="D71" t="str">
        <f>IF('Source - Funds'!C71="","",'Source - Funds'!C71)</f>
        <v>5</v>
      </c>
      <c r="E71" t="str">
        <f>IF('Source - Funds'!D71="","",'Source - Funds'!D71)</f>
        <v>0026</v>
      </c>
      <c r="F71" t="str">
        <f>IF('Source - Funds'!E71="","",'Source - Funds'!E71)</f>
        <v>BRAZIL PUBLIC LIBRARY</v>
      </c>
      <c r="G71" t="str">
        <f>IF('Source - Funds'!F71="","",'Source - Funds'!F71)</f>
        <v>0061</v>
      </c>
      <c r="H71" t="str">
        <f>IF('Source - Funds'!G71="","",'Source - Funds'!G71)</f>
        <v>RAINY DAY</v>
      </c>
      <c r="I71">
        <f>IF('Source - Funds'!H71="","",'Source - Funds'!H71)</f>
        <v>50000</v>
      </c>
      <c r="J71" t="str">
        <f>IF('Source - Funds'!I71="","",'Source - Funds'!I71)</f>
        <v/>
      </c>
      <c r="K71" t="str">
        <f>IF('Source - Funds'!J71="","",'Source - Funds'!J71)</f>
        <v>N</v>
      </c>
      <c r="L71">
        <f t="shared" si="12"/>
        <v>803000</v>
      </c>
      <c r="M71">
        <v>1.04</v>
      </c>
      <c r="N71" s="24">
        <f t="shared" si="13"/>
        <v>835120</v>
      </c>
      <c r="O71" s="24">
        <f t="shared" si="14"/>
        <v>835119</v>
      </c>
      <c r="P71" s="23">
        <f t="shared" si="15"/>
        <v>835119</v>
      </c>
      <c r="Q71" s="26" t="s">
        <v>215</v>
      </c>
      <c r="R71" t="str">
        <f t="shared" si="16"/>
        <v>11</v>
      </c>
      <c r="S71" t="str">
        <f t="shared" si="17"/>
        <v>0026</v>
      </c>
      <c r="T71" t="str">
        <f t="shared" si="18"/>
        <v>5</v>
      </c>
      <c r="U71" s="27">
        <f t="shared" si="19"/>
        <v>835119</v>
      </c>
      <c r="V71" t="str">
        <f t="shared" si="20"/>
        <v>11-5-0026</v>
      </c>
      <c r="W71" t="str">
        <f t="shared" si="21"/>
        <v>2025_11_0026_5</v>
      </c>
    </row>
    <row r="72" spans="1:23" x14ac:dyDescent="0.3">
      <c r="A72" t="str">
        <f t="shared" si="11"/>
        <v>1150026</v>
      </c>
      <c r="B72" t="str">
        <f>IF('Source - Funds'!A72="","",'Source - Funds'!A72)</f>
        <v>2026</v>
      </c>
      <c r="C72" t="str">
        <f>IF('Source - Funds'!B72="","",'Source - Funds'!B72)</f>
        <v>11</v>
      </c>
      <c r="D72" t="str">
        <f>IF('Source - Funds'!C72="","",'Source - Funds'!C72)</f>
        <v>5</v>
      </c>
      <c r="E72" t="str">
        <f>IF('Source - Funds'!D72="","",'Source - Funds'!D72)</f>
        <v>0026</v>
      </c>
      <c r="F72" t="str">
        <f>IF('Source - Funds'!E72="","",'Source - Funds'!E72)</f>
        <v>BRAZIL PUBLIC LIBRARY</v>
      </c>
      <c r="G72" t="str">
        <f>IF('Source - Funds'!F72="","",'Source - Funds'!F72)</f>
        <v>0101</v>
      </c>
      <c r="H72" t="str">
        <f>IF('Source - Funds'!G72="","",'Source - Funds'!G72)</f>
        <v>GENERAL</v>
      </c>
      <c r="I72">
        <f>IF('Source - Funds'!H72="","",'Source - Funds'!H72)</f>
        <v>753000</v>
      </c>
      <c r="J72" t="str">
        <f>IF('Source - Funds'!I72="","",'Source - Funds'!I72)</f>
        <v/>
      </c>
      <c r="K72" t="str">
        <f>IF('Source - Funds'!J72="","",'Source - Funds'!J72)</f>
        <v>N</v>
      </c>
      <c r="L72">
        <f t="shared" si="12"/>
        <v>803000</v>
      </c>
      <c r="M72">
        <v>1.04</v>
      </c>
      <c r="N72" s="24">
        <f t="shared" si="13"/>
        <v>835120</v>
      </c>
      <c r="O72" s="24">
        <f t="shared" si="14"/>
        <v>835119</v>
      </c>
      <c r="P72" s="23">
        <f t="shared" si="15"/>
        <v>835119</v>
      </c>
      <c r="Q72" s="26" t="s">
        <v>215</v>
      </c>
      <c r="R72" t="str">
        <f t="shared" si="16"/>
        <v>11</v>
      </c>
      <c r="S72" t="str">
        <f t="shared" si="17"/>
        <v>0026</v>
      </c>
      <c r="T72" t="str">
        <f t="shared" si="18"/>
        <v>5</v>
      </c>
      <c r="U72" s="27">
        <f t="shared" si="19"/>
        <v>835119</v>
      </c>
      <c r="V72" t="str">
        <f t="shared" si="20"/>
        <v>11-5-0026</v>
      </c>
      <c r="W72" t="str">
        <f t="shared" si="21"/>
        <v>2025_11_0026_5</v>
      </c>
    </row>
    <row r="73" spans="1:23" x14ac:dyDescent="0.3">
      <c r="A73" t="str">
        <f t="shared" si="11"/>
        <v>1150026</v>
      </c>
      <c r="B73" t="str">
        <f>IF('Source - Funds'!A73="","",'Source - Funds'!A73)</f>
        <v>2026</v>
      </c>
      <c r="C73" t="str">
        <f>IF('Source - Funds'!B73="","",'Source - Funds'!B73)</f>
        <v>11</v>
      </c>
      <c r="D73" t="str">
        <f>IF('Source - Funds'!C73="","",'Source - Funds'!C73)</f>
        <v>5</v>
      </c>
      <c r="E73" t="str">
        <f>IF('Source - Funds'!D73="","",'Source - Funds'!D73)</f>
        <v>0026</v>
      </c>
      <c r="F73" t="str">
        <f>IF('Source - Funds'!E73="","",'Source - Funds'!E73)</f>
        <v>BRAZIL PUBLIC LIBRARY</v>
      </c>
      <c r="G73" t="str">
        <f>IF('Source - Funds'!F73="","",'Source - Funds'!F73)</f>
        <v>0180</v>
      </c>
      <c r="H73" t="str">
        <f>IF('Source - Funds'!G73="","",'Source - Funds'!G73)</f>
        <v>DEBT SERVICE</v>
      </c>
      <c r="I73">
        <f>IF('Source - Funds'!H73="","",'Source - Funds'!H73)</f>
        <v>0</v>
      </c>
      <c r="J73" t="str">
        <f>IF('Source - Funds'!I73="","",'Source - Funds'!I73)</f>
        <v/>
      </c>
      <c r="K73" t="str">
        <f>IF('Source - Funds'!J73="","",'Source - Funds'!J73)</f>
        <v>N</v>
      </c>
      <c r="L73">
        <f t="shared" si="12"/>
        <v>803000</v>
      </c>
      <c r="M73">
        <v>1.04</v>
      </c>
      <c r="N73" s="24">
        <f t="shared" si="13"/>
        <v>835120</v>
      </c>
      <c r="O73" s="24">
        <f t="shared" si="14"/>
        <v>835119</v>
      </c>
      <c r="P73" s="23">
        <f t="shared" si="15"/>
        <v>835119</v>
      </c>
      <c r="Q73" s="26" t="s">
        <v>215</v>
      </c>
      <c r="R73" t="str">
        <f t="shared" si="16"/>
        <v>11</v>
      </c>
      <c r="S73" t="str">
        <f t="shared" si="17"/>
        <v>0026</v>
      </c>
      <c r="T73" t="str">
        <f t="shared" si="18"/>
        <v>5</v>
      </c>
      <c r="U73" s="27">
        <f t="shared" si="19"/>
        <v>835119</v>
      </c>
      <c r="V73" t="str">
        <f t="shared" si="20"/>
        <v>11-5-0026</v>
      </c>
      <c r="W73" t="str">
        <f t="shared" si="21"/>
        <v>2025_11_0026_5</v>
      </c>
    </row>
    <row r="74" spans="1:23" x14ac:dyDescent="0.3">
      <c r="A74" t="str">
        <f t="shared" si="11"/>
        <v>1250027</v>
      </c>
      <c r="B74" t="str">
        <f>IF('Source - Funds'!A74="","",'Source - Funds'!A74)</f>
        <v>2026</v>
      </c>
      <c r="C74" t="str">
        <f>IF('Source - Funds'!B74="","",'Source - Funds'!B74)</f>
        <v>12</v>
      </c>
      <c r="D74" t="str">
        <f>IF('Source - Funds'!C74="","",'Source - Funds'!C74)</f>
        <v>5</v>
      </c>
      <c r="E74" t="str">
        <f>IF('Source - Funds'!D74="","",'Source - Funds'!D74)</f>
        <v>0027</v>
      </c>
      <c r="F74" t="str">
        <f>IF('Source - Funds'!E74="","",'Source - Funds'!E74)</f>
        <v>COLFAX-PERRY TOWNSHIP PUBLIC LIBRARY</v>
      </c>
      <c r="G74" t="str">
        <f>IF('Source - Funds'!F74="","",'Source - Funds'!F74)</f>
        <v>0283</v>
      </c>
      <c r="H74" t="str">
        <f>IF('Source - Funds'!G74="","",'Source - Funds'!G74)</f>
        <v>L/R PAYMENT</v>
      </c>
      <c r="I74">
        <f>IF('Source - Funds'!H74="","",'Source - Funds'!H74)</f>
        <v>90349</v>
      </c>
      <c r="J74" t="str">
        <f>IF('Source - Funds'!I74="","",'Source - Funds'!I74)</f>
        <v/>
      </c>
      <c r="K74" t="str">
        <f>IF('Source - Funds'!J74="","",'Source - Funds'!J74)</f>
        <v>N</v>
      </c>
      <c r="L74">
        <f t="shared" si="12"/>
        <v>351555</v>
      </c>
      <c r="M74">
        <v>1.04</v>
      </c>
      <c r="N74" s="24">
        <f t="shared" si="13"/>
        <v>365617.2</v>
      </c>
      <c r="O74" s="24">
        <f t="shared" si="14"/>
        <v>365616.2</v>
      </c>
      <c r="P74" s="23">
        <f t="shared" si="15"/>
        <v>365616</v>
      </c>
      <c r="Q74" s="26" t="s">
        <v>215</v>
      </c>
      <c r="R74" t="str">
        <f t="shared" si="16"/>
        <v>12</v>
      </c>
      <c r="S74" t="str">
        <f t="shared" si="17"/>
        <v>0027</v>
      </c>
      <c r="T74" t="str">
        <f t="shared" si="18"/>
        <v>5</v>
      </c>
      <c r="U74" s="27">
        <f t="shared" si="19"/>
        <v>365616</v>
      </c>
      <c r="V74" t="str">
        <f t="shared" si="20"/>
        <v>12-5-0027</v>
      </c>
      <c r="W74" t="str">
        <f t="shared" si="21"/>
        <v>2025_12_0027_5</v>
      </c>
    </row>
    <row r="75" spans="1:23" x14ac:dyDescent="0.3">
      <c r="A75" t="str">
        <f t="shared" si="11"/>
        <v>1250027</v>
      </c>
      <c r="B75" t="str">
        <f>IF('Source - Funds'!A75="","",'Source - Funds'!A75)</f>
        <v>2026</v>
      </c>
      <c r="C75" t="str">
        <f>IF('Source - Funds'!B75="","",'Source - Funds'!B75)</f>
        <v>12</v>
      </c>
      <c r="D75" t="str">
        <f>IF('Source - Funds'!C75="","",'Source - Funds'!C75)</f>
        <v>5</v>
      </c>
      <c r="E75" t="str">
        <f>IF('Source - Funds'!D75="","",'Source - Funds'!D75)</f>
        <v>0027</v>
      </c>
      <c r="F75" t="str">
        <f>IF('Source - Funds'!E75="","",'Source - Funds'!E75)</f>
        <v>COLFAX-PERRY TOWNSHIP PUBLIC LIBRARY</v>
      </c>
      <c r="G75" t="str">
        <f>IF('Source - Funds'!F75="","",'Source - Funds'!F75)</f>
        <v>0101</v>
      </c>
      <c r="H75" t="str">
        <f>IF('Source - Funds'!G75="","",'Source - Funds'!G75)</f>
        <v>GENERAL</v>
      </c>
      <c r="I75">
        <f>IF('Source - Funds'!H75="","",'Source - Funds'!H75)</f>
        <v>241206</v>
      </c>
      <c r="J75" t="str">
        <f>IF('Source - Funds'!I75="","",'Source - Funds'!I75)</f>
        <v/>
      </c>
      <c r="K75" t="str">
        <f>IF('Source - Funds'!J75="","",'Source - Funds'!J75)</f>
        <v>N</v>
      </c>
      <c r="L75">
        <f t="shared" si="12"/>
        <v>351555</v>
      </c>
      <c r="M75">
        <v>1.04</v>
      </c>
      <c r="N75" s="24">
        <f t="shared" si="13"/>
        <v>365617.2</v>
      </c>
      <c r="O75" s="24">
        <f t="shared" si="14"/>
        <v>365616.2</v>
      </c>
      <c r="P75" s="23">
        <f t="shared" si="15"/>
        <v>365616</v>
      </c>
      <c r="Q75" s="26" t="s">
        <v>215</v>
      </c>
      <c r="R75" t="str">
        <f t="shared" si="16"/>
        <v>12</v>
      </c>
      <c r="S75" t="str">
        <f t="shared" si="17"/>
        <v>0027</v>
      </c>
      <c r="T75" t="str">
        <f t="shared" si="18"/>
        <v>5</v>
      </c>
      <c r="U75" s="27">
        <f t="shared" si="19"/>
        <v>365616</v>
      </c>
      <c r="V75" t="str">
        <f t="shared" si="20"/>
        <v>12-5-0027</v>
      </c>
      <c r="W75" t="str">
        <f t="shared" si="21"/>
        <v>2025_12_0027_5</v>
      </c>
    </row>
    <row r="76" spans="1:23" x14ac:dyDescent="0.3">
      <c r="A76" t="str">
        <f t="shared" si="11"/>
        <v>1250027</v>
      </c>
      <c r="B76" t="str">
        <f>IF('Source - Funds'!A76="","",'Source - Funds'!A76)</f>
        <v>2026</v>
      </c>
      <c r="C76" t="str">
        <f>IF('Source - Funds'!B76="","",'Source - Funds'!B76)</f>
        <v>12</v>
      </c>
      <c r="D76" t="str">
        <f>IF('Source - Funds'!C76="","",'Source - Funds'!C76)</f>
        <v>5</v>
      </c>
      <c r="E76" t="str">
        <f>IF('Source - Funds'!D76="","",'Source - Funds'!D76)</f>
        <v>0027</v>
      </c>
      <c r="F76" t="str">
        <f>IF('Source - Funds'!E76="","",'Source - Funds'!E76)</f>
        <v>COLFAX-PERRY TOWNSHIP PUBLIC LIBRARY</v>
      </c>
      <c r="G76" t="str">
        <f>IF('Source - Funds'!F76="","",'Source - Funds'!F76)</f>
        <v>0061</v>
      </c>
      <c r="H76" t="str">
        <f>IF('Source - Funds'!G76="","",'Source - Funds'!G76)</f>
        <v>RAINY DAY</v>
      </c>
      <c r="I76">
        <f>IF('Source - Funds'!H76="","",'Source - Funds'!H76)</f>
        <v>20000</v>
      </c>
      <c r="J76" t="str">
        <f>IF('Source - Funds'!I76="","",'Source - Funds'!I76)</f>
        <v/>
      </c>
      <c r="K76" t="str">
        <f>IF('Source - Funds'!J76="","",'Source - Funds'!J76)</f>
        <v>N</v>
      </c>
      <c r="L76">
        <f t="shared" si="12"/>
        <v>351555</v>
      </c>
      <c r="M76">
        <v>1.04</v>
      </c>
      <c r="N76" s="24">
        <f t="shared" si="13"/>
        <v>365617.2</v>
      </c>
      <c r="O76" s="24">
        <f t="shared" si="14"/>
        <v>365616.2</v>
      </c>
      <c r="P76" s="23">
        <f t="shared" si="15"/>
        <v>365616</v>
      </c>
      <c r="Q76" s="26" t="s">
        <v>215</v>
      </c>
      <c r="R76" t="str">
        <f t="shared" si="16"/>
        <v>12</v>
      </c>
      <c r="S76" t="str">
        <f t="shared" si="17"/>
        <v>0027</v>
      </c>
      <c r="T76" t="str">
        <f t="shared" si="18"/>
        <v>5</v>
      </c>
      <c r="U76" s="27">
        <f t="shared" si="19"/>
        <v>365616</v>
      </c>
      <c r="V76" t="str">
        <f t="shared" si="20"/>
        <v>12-5-0027</v>
      </c>
      <c r="W76" t="str">
        <f t="shared" si="21"/>
        <v>2025_12_0027_5</v>
      </c>
    </row>
    <row r="77" spans="1:23" x14ac:dyDescent="0.3">
      <c r="A77" t="str">
        <f t="shared" si="11"/>
        <v>1250028</v>
      </c>
      <c r="B77" t="str">
        <f>IF('Source - Funds'!A77="","",'Source - Funds'!A77)</f>
        <v>2026</v>
      </c>
      <c r="C77" t="str">
        <f>IF('Source - Funds'!B77="","",'Source - Funds'!B77)</f>
        <v>12</v>
      </c>
      <c r="D77" t="str">
        <f>IF('Source - Funds'!C77="","",'Source - Funds'!C77)</f>
        <v>5</v>
      </c>
      <c r="E77" t="str">
        <f>IF('Source - Funds'!D77="","",'Source - Funds'!D77)</f>
        <v>0028</v>
      </c>
      <c r="F77" t="str">
        <f>IF('Source - Funds'!E77="","",'Source - Funds'!E77)</f>
        <v>FRANKFORT COMMUNITY PUBLIC LIBRARY</v>
      </c>
      <c r="G77" t="str">
        <f>IF('Source - Funds'!F77="","",'Source - Funds'!F77)</f>
        <v>0101</v>
      </c>
      <c r="H77" t="str">
        <f>IF('Source - Funds'!G77="","",'Source - Funds'!G77)</f>
        <v>GENERAL</v>
      </c>
      <c r="I77">
        <f>IF('Source - Funds'!H77="","",'Source - Funds'!H77)</f>
        <v>3100531</v>
      </c>
      <c r="J77" t="str">
        <f>IF('Source - Funds'!I77="","",'Source - Funds'!I77)</f>
        <v/>
      </c>
      <c r="K77" t="str">
        <f>IF('Source - Funds'!J77="","",'Source - Funds'!J77)</f>
        <v>N</v>
      </c>
      <c r="L77">
        <f t="shared" si="12"/>
        <v>3100531</v>
      </c>
      <c r="M77">
        <v>1.04</v>
      </c>
      <c r="N77" s="24">
        <f t="shared" si="13"/>
        <v>3224552.24</v>
      </c>
      <c r="O77" s="24">
        <f t="shared" si="14"/>
        <v>3224551.24</v>
      </c>
      <c r="P77" s="23">
        <f t="shared" si="15"/>
        <v>3224551</v>
      </c>
      <c r="Q77" s="26" t="s">
        <v>215</v>
      </c>
      <c r="R77" t="str">
        <f t="shared" si="16"/>
        <v>12</v>
      </c>
      <c r="S77" t="str">
        <f t="shared" si="17"/>
        <v>0028</v>
      </c>
      <c r="T77" t="str">
        <f t="shared" si="18"/>
        <v>5</v>
      </c>
      <c r="U77" s="27">
        <f t="shared" si="19"/>
        <v>3224551</v>
      </c>
      <c r="V77" t="str">
        <f t="shared" si="20"/>
        <v>12-5-0028</v>
      </c>
      <c r="W77" t="str">
        <f t="shared" si="21"/>
        <v>2025_12_0028_5</v>
      </c>
    </row>
    <row r="78" spans="1:23" x14ac:dyDescent="0.3">
      <c r="A78" t="str">
        <f t="shared" si="11"/>
        <v>1250029</v>
      </c>
      <c r="B78" t="str">
        <f>IF('Source - Funds'!A78="","",'Source - Funds'!A78)</f>
        <v>2026</v>
      </c>
      <c r="C78" t="str">
        <f>IF('Source - Funds'!B78="","",'Source - Funds'!B78)</f>
        <v>12</v>
      </c>
      <c r="D78" t="str">
        <f>IF('Source - Funds'!C78="","",'Source - Funds'!C78)</f>
        <v>5</v>
      </c>
      <c r="E78" t="str">
        <f>IF('Source - Funds'!D78="","",'Source - Funds'!D78)</f>
        <v>0029</v>
      </c>
      <c r="F78" t="str">
        <f>IF('Source - Funds'!E78="","",'Source - Funds'!E78)</f>
        <v>KIRKLIN PUBLIC LIBRARY</v>
      </c>
      <c r="G78" t="str">
        <f>IF('Source - Funds'!F78="","",'Source - Funds'!F78)</f>
        <v>0101</v>
      </c>
      <c r="H78" t="str">
        <f>IF('Source - Funds'!G78="","",'Source - Funds'!G78)</f>
        <v>GENERAL</v>
      </c>
      <c r="I78">
        <f>IF('Source - Funds'!H78="","",'Source - Funds'!H78)</f>
        <v>216711</v>
      </c>
      <c r="J78" t="str">
        <f>IF('Source - Funds'!I78="","",'Source - Funds'!I78)</f>
        <v/>
      </c>
      <c r="K78" t="str">
        <f>IF('Source - Funds'!J78="","",'Source - Funds'!J78)</f>
        <v>N</v>
      </c>
      <c r="L78">
        <f t="shared" si="12"/>
        <v>293196</v>
      </c>
      <c r="M78">
        <v>1.04</v>
      </c>
      <c r="N78" s="24">
        <f t="shared" si="13"/>
        <v>304923.84000000003</v>
      </c>
      <c r="O78" s="24">
        <f t="shared" si="14"/>
        <v>304922.84000000003</v>
      </c>
      <c r="P78" s="23">
        <f t="shared" si="15"/>
        <v>304922</v>
      </c>
      <c r="Q78" s="26" t="s">
        <v>215</v>
      </c>
      <c r="R78" t="str">
        <f t="shared" si="16"/>
        <v>12</v>
      </c>
      <c r="S78" t="str">
        <f t="shared" si="17"/>
        <v>0029</v>
      </c>
      <c r="T78" t="str">
        <f t="shared" si="18"/>
        <v>5</v>
      </c>
      <c r="U78" s="27">
        <f t="shared" si="19"/>
        <v>304922</v>
      </c>
      <c r="V78" t="str">
        <f t="shared" si="20"/>
        <v>12-5-0029</v>
      </c>
      <c r="W78" t="str">
        <f t="shared" si="21"/>
        <v>2025_12_0029_5</v>
      </c>
    </row>
    <row r="79" spans="1:23" x14ac:dyDescent="0.3">
      <c r="A79" t="str">
        <f t="shared" si="11"/>
        <v>1250029</v>
      </c>
      <c r="B79" t="str">
        <f>IF('Source - Funds'!A79="","",'Source - Funds'!A79)</f>
        <v>2026</v>
      </c>
      <c r="C79" t="str">
        <f>IF('Source - Funds'!B79="","",'Source - Funds'!B79)</f>
        <v>12</v>
      </c>
      <c r="D79" t="str">
        <f>IF('Source - Funds'!C79="","",'Source - Funds'!C79)</f>
        <v>5</v>
      </c>
      <c r="E79" t="str">
        <f>IF('Source - Funds'!D79="","",'Source - Funds'!D79)</f>
        <v>0029</v>
      </c>
      <c r="F79" t="str">
        <f>IF('Source - Funds'!E79="","",'Source - Funds'!E79)</f>
        <v>KIRKLIN PUBLIC LIBRARY</v>
      </c>
      <c r="G79" t="str">
        <f>IF('Source - Funds'!F79="","",'Source - Funds'!F79)</f>
        <v>0283</v>
      </c>
      <c r="H79" t="str">
        <f>IF('Source - Funds'!G79="","",'Source - Funds'!G79)</f>
        <v>L/R PAYMENT</v>
      </c>
      <c r="I79">
        <f>IF('Source - Funds'!H79="","",'Source - Funds'!H79)</f>
        <v>66485</v>
      </c>
      <c r="J79" t="str">
        <f>IF('Source - Funds'!I79="","",'Source - Funds'!I79)</f>
        <v/>
      </c>
      <c r="K79" t="str">
        <f>IF('Source - Funds'!J79="","",'Source - Funds'!J79)</f>
        <v>N</v>
      </c>
      <c r="L79">
        <f t="shared" si="12"/>
        <v>293196</v>
      </c>
      <c r="M79">
        <v>1.04</v>
      </c>
      <c r="N79" s="24">
        <f t="shared" si="13"/>
        <v>304923.84000000003</v>
      </c>
      <c r="O79" s="24">
        <f t="shared" si="14"/>
        <v>304922.84000000003</v>
      </c>
      <c r="P79" s="23">
        <f t="shared" si="15"/>
        <v>304922</v>
      </c>
      <c r="Q79" s="26" t="s">
        <v>215</v>
      </c>
      <c r="R79" t="str">
        <f t="shared" si="16"/>
        <v>12</v>
      </c>
      <c r="S79" t="str">
        <f t="shared" si="17"/>
        <v>0029</v>
      </c>
      <c r="T79" t="str">
        <f t="shared" si="18"/>
        <v>5</v>
      </c>
      <c r="U79" s="27">
        <f t="shared" si="19"/>
        <v>304922</v>
      </c>
      <c r="V79" t="str">
        <f t="shared" si="20"/>
        <v>12-5-0029</v>
      </c>
      <c r="W79" t="str">
        <f t="shared" si="21"/>
        <v>2025_12_0029_5</v>
      </c>
    </row>
    <row r="80" spans="1:23" x14ac:dyDescent="0.3">
      <c r="A80" t="str">
        <f t="shared" si="11"/>
        <v>1250029</v>
      </c>
      <c r="B80" t="str">
        <f>IF('Source - Funds'!A80="","",'Source - Funds'!A80)</f>
        <v>2026</v>
      </c>
      <c r="C80" t="str">
        <f>IF('Source - Funds'!B80="","",'Source - Funds'!B80)</f>
        <v>12</v>
      </c>
      <c r="D80" t="str">
        <f>IF('Source - Funds'!C80="","",'Source - Funds'!C80)</f>
        <v>5</v>
      </c>
      <c r="E80" t="str">
        <f>IF('Source - Funds'!D80="","",'Source - Funds'!D80)</f>
        <v>0029</v>
      </c>
      <c r="F80" t="str">
        <f>IF('Source - Funds'!E80="","",'Source - Funds'!E80)</f>
        <v>KIRKLIN PUBLIC LIBRARY</v>
      </c>
      <c r="G80" t="str">
        <f>IF('Source - Funds'!F80="","",'Source - Funds'!F80)</f>
        <v>2011</v>
      </c>
      <c r="H80" t="str">
        <f>IF('Source - Funds'!G80="","",'Source - Funds'!G80)</f>
        <v>LIRF</v>
      </c>
      <c r="I80">
        <f>IF('Source - Funds'!H80="","",'Source - Funds'!H80)</f>
        <v>10000</v>
      </c>
      <c r="J80" t="str">
        <f>IF('Source - Funds'!I80="","",'Source - Funds'!I80)</f>
        <v/>
      </c>
      <c r="K80" t="str">
        <f>IF('Source - Funds'!J80="","",'Source - Funds'!J80)</f>
        <v>N</v>
      </c>
      <c r="L80">
        <f t="shared" si="12"/>
        <v>293196</v>
      </c>
      <c r="M80">
        <v>1.04</v>
      </c>
      <c r="N80" s="24">
        <f t="shared" si="13"/>
        <v>304923.84000000003</v>
      </c>
      <c r="O80" s="24">
        <f t="shared" si="14"/>
        <v>304922.84000000003</v>
      </c>
      <c r="P80" s="23">
        <f t="shared" si="15"/>
        <v>304922</v>
      </c>
      <c r="Q80" s="26" t="s">
        <v>215</v>
      </c>
      <c r="R80" t="str">
        <f t="shared" si="16"/>
        <v>12</v>
      </c>
      <c r="S80" t="str">
        <f t="shared" si="17"/>
        <v>0029</v>
      </c>
      <c r="T80" t="str">
        <f t="shared" si="18"/>
        <v>5</v>
      </c>
      <c r="U80" s="27">
        <f t="shared" si="19"/>
        <v>304922</v>
      </c>
      <c r="V80" t="str">
        <f t="shared" si="20"/>
        <v>12-5-0029</v>
      </c>
      <c r="W80" t="str">
        <f t="shared" si="21"/>
        <v>2025_12_0029_5</v>
      </c>
    </row>
    <row r="81" spans="1:23" x14ac:dyDescent="0.3">
      <c r="A81" t="str">
        <f t="shared" si="11"/>
        <v>1250286</v>
      </c>
      <c r="B81" t="str">
        <f>IF('Source - Funds'!A81="","",'Source - Funds'!A81)</f>
        <v>2026</v>
      </c>
      <c r="C81" t="str">
        <f>IF('Source - Funds'!B81="","",'Source - Funds'!B81)</f>
        <v>12</v>
      </c>
      <c r="D81" t="str">
        <f>IF('Source - Funds'!C81="","",'Source - Funds'!C81)</f>
        <v>5</v>
      </c>
      <c r="E81" t="str">
        <f>IF('Source - Funds'!D81="","",'Source - Funds'!D81)</f>
        <v>0286</v>
      </c>
      <c r="F81" t="str">
        <f>IF('Source - Funds'!E81="","",'Source - Funds'!E81)</f>
        <v>CLINTON COUNTY CONTRACTUAL PUBLIC LIB</v>
      </c>
      <c r="G81" t="str">
        <f>IF('Source - Funds'!F81="","",'Source - Funds'!F81)</f>
        <v>0101</v>
      </c>
      <c r="H81" t="str">
        <f>IF('Source - Funds'!G81="","",'Source - Funds'!G81)</f>
        <v>GENERAL</v>
      </c>
      <c r="I81">
        <f>IF('Source - Funds'!H81="","",'Source - Funds'!H81)</f>
        <v>1286332</v>
      </c>
      <c r="J81" t="str">
        <f>IF('Source - Funds'!I81="","",'Source - Funds'!I81)</f>
        <v/>
      </c>
      <c r="K81" t="str">
        <f>IF('Source - Funds'!J81="","",'Source - Funds'!J81)</f>
        <v>N</v>
      </c>
      <c r="L81">
        <f t="shared" si="12"/>
        <v>1286332</v>
      </c>
      <c r="M81">
        <v>1.04</v>
      </c>
      <c r="N81" s="24">
        <f t="shared" si="13"/>
        <v>1337785.28</v>
      </c>
      <c r="O81" s="24">
        <f t="shared" si="14"/>
        <v>1337784.28</v>
      </c>
      <c r="P81" s="23">
        <f t="shared" si="15"/>
        <v>1337784</v>
      </c>
      <c r="Q81" s="26" t="s">
        <v>215</v>
      </c>
      <c r="R81" t="str">
        <f t="shared" si="16"/>
        <v>12</v>
      </c>
      <c r="S81" t="str">
        <f t="shared" si="17"/>
        <v>0286</v>
      </c>
      <c r="T81" t="str">
        <f t="shared" si="18"/>
        <v>5</v>
      </c>
      <c r="U81" s="27">
        <f t="shared" si="19"/>
        <v>1337784</v>
      </c>
      <c r="V81" t="str">
        <f t="shared" si="20"/>
        <v>12-5-0286</v>
      </c>
      <c r="W81" t="str">
        <f t="shared" si="21"/>
        <v>2025_12_0286_5</v>
      </c>
    </row>
    <row r="82" spans="1:23" x14ac:dyDescent="0.3">
      <c r="A82" t="str">
        <f t="shared" si="11"/>
        <v>1350030</v>
      </c>
      <c r="B82" t="str">
        <f>IF('Source - Funds'!A82="","",'Source - Funds'!A82)</f>
        <v>2026</v>
      </c>
      <c r="C82" t="str">
        <f>IF('Source - Funds'!B82="","",'Source - Funds'!B82)</f>
        <v>13</v>
      </c>
      <c r="D82" t="str">
        <f>IF('Source - Funds'!C82="","",'Source - Funds'!C82)</f>
        <v>5</v>
      </c>
      <c r="E82" t="str">
        <f>IF('Source - Funds'!D82="","",'Source - Funds'!D82)</f>
        <v>0030</v>
      </c>
      <c r="F82" t="str">
        <f>IF('Source - Funds'!E82="","",'Source - Funds'!E82)</f>
        <v>CRAWFORD COUNTY PUBLIC LIBRARY</v>
      </c>
      <c r="G82" t="str">
        <f>IF('Source - Funds'!F82="","",'Source - Funds'!F82)</f>
        <v>0101</v>
      </c>
      <c r="H82" t="str">
        <f>IF('Source - Funds'!G82="","",'Source - Funds'!G82)</f>
        <v>GENERAL</v>
      </c>
      <c r="I82">
        <f>IF('Source - Funds'!H82="","",'Source - Funds'!H82)</f>
        <v>382000</v>
      </c>
      <c r="J82" t="str">
        <f>IF('Source - Funds'!I82="","",'Source - Funds'!I82)</f>
        <v/>
      </c>
      <c r="K82" t="str">
        <f>IF('Source - Funds'!J82="","",'Source - Funds'!J82)</f>
        <v>N</v>
      </c>
      <c r="L82">
        <f t="shared" si="12"/>
        <v>385000</v>
      </c>
      <c r="M82">
        <v>1.04</v>
      </c>
      <c r="N82" s="24">
        <f t="shared" si="13"/>
        <v>400400</v>
      </c>
      <c r="O82" s="24">
        <f t="shared" si="14"/>
        <v>400399</v>
      </c>
      <c r="P82" s="23">
        <f t="shared" si="15"/>
        <v>400399</v>
      </c>
      <c r="Q82" s="26" t="s">
        <v>215</v>
      </c>
      <c r="R82" t="str">
        <f t="shared" si="16"/>
        <v>13</v>
      </c>
      <c r="S82" t="str">
        <f t="shared" si="17"/>
        <v>0030</v>
      </c>
      <c r="T82" t="str">
        <f t="shared" si="18"/>
        <v>5</v>
      </c>
      <c r="U82" s="27">
        <f t="shared" si="19"/>
        <v>400399</v>
      </c>
      <c r="V82" t="str">
        <f t="shared" si="20"/>
        <v>13-5-0030</v>
      </c>
      <c r="W82" t="str">
        <f t="shared" si="21"/>
        <v>2025_13_0030_5</v>
      </c>
    </row>
    <row r="83" spans="1:23" x14ac:dyDescent="0.3">
      <c r="A83" t="str">
        <f t="shared" si="11"/>
        <v>1350030</v>
      </c>
      <c r="B83" t="str">
        <f>IF('Source - Funds'!A83="","",'Source - Funds'!A83)</f>
        <v>2026</v>
      </c>
      <c r="C83" t="str">
        <f>IF('Source - Funds'!B83="","",'Source - Funds'!B83)</f>
        <v>13</v>
      </c>
      <c r="D83" t="str">
        <f>IF('Source - Funds'!C83="","",'Source - Funds'!C83)</f>
        <v>5</v>
      </c>
      <c r="E83" t="str">
        <f>IF('Source - Funds'!D83="","",'Source - Funds'!D83)</f>
        <v>0030</v>
      </c>
      <c r="F83" t="str">
        <f>IF('Source - Funds'!E83="","",'Source - Funds'!E83)</f>
        <v>CRAWFORD COUNTY PUBLIC LIBRARY</v>
      </c>
      <c r="G83" t="str">
        <f>IF('Source - Funds'!F83="","",'Source - Funds'!F83)</f>
        <v>0061</v>
      </c>
      <c r="H83" t="str">
        <f>IF('Source - Funds'!G83="","",'Source - Funds'!G83)</f>
        <v>RAINY DAY</v>
      </c>
      <c r="I83">
        <f>IF('Source - Funds'!H83="","",'Source - Funds'!H83)</f>
        <v>3000</v>
      </c>
      <c r="J83" t="str">
        <f>IF('Source - Funds'!I83="","",'Source - Funds'!I83)</f>
        <v/>
      </c>
      <c r="K83" t="str">
        <f>IF('Source - Funds'!J83="","",'Source - Funds'!J83)</f>
        <v>N</v>
      </c>
      <c r="L83">
        <f t="shared" si="12"/>
        <v>385000</v>
      </c>
      <c r="M83">
        <v>1.04</v>
      </c>
      <c r="N83" s="24">
        <f t="shared" si="13"/>
        <v>400400</v>
      </c>
      <c r="O83" s="24">
        <f t="shared" si="14"/>
        <v>400399</v>
      </c>
      <c r="P83" s="23">
        <f t="shared" si="15"/>
        <v>400399</v>
      </c>
      <c r="Q83" s="26" t="s">
        <v>215</v>
      </c>
      <c r="R83" t="str">
        <f t="shared" si="16"/>
        <v>13</v>
      </c>
      <c r="S83" t="str">
        <f t="shared" si="17"/>
        <v>0030</v>
      </c>
      <c r="T83" t="str">
        <f t="shared" si="18"/>
        <v>5</v>
      </c>
      <c r="U83" s="27">
        <f t="shared" si="19"/>
        <v>400399</v>
      </c>
      <c r="V83" t="str">
        <f t="shared" si="20"/>
        <v>13-5-0030</v>
      </c>
      <c r="W83" t="str">
        <f t="shared" si="21"/>
        <v>2025_13_0030_5</v>
      </c>
    </row>
    <row r="84" spans="1:23" x14ac:dyDescent="0.3">
      <c r="A84" t="str">
        <f t="shared" si="11"/>
        <v>1350030</v>
      </c>
      <c r="B84" t="str">
        <f>IF('Source - Funds'!A84="","",'Source - Funds'!A84)</f>
        <v>2026</v>
      </c>
      <c r="C84" t="str">
        <f>IF('Source - Funds'!B84="","",'Source - Funds'!B84)</f>
        <v>13</v>
      </c>
      <c r="D84" t="str">
        <f>IF('Source - Funds'!C84="","",'Source - Funds'!C84)</f>
        <v>5</v>
      </c>
      <c r="E84" t="str">
        <f>IF('Source - Funds'!D84="","",'Source - Funds'!D84)</f>
        <v>0030</v>
      </c>
      <c r="F84" t="str">
        <f>IF('Source - Funds'!E84="","",'Source - Funds'!E84)</f>
        <v>CRAWFORD COUNTY PUBLIC LIBRARY</v>
      </c>
      <c r="G84" t="str">
        <f>IF('Source - Funds'!F84="","",'Source - Funds'!F84)</f>
        <v>2011</v>
      </c>
      <c r="H84" t="str">
        <f>IF('Source - Funds'!G84="","",'Source - Funds'!G84)</f>
        <v>LIRF</v>
      </c>
      <c r="I84">
        <f>IF('Source - Funds'!H84="","",'Source - Funds'!H84)</f>
        <v>0</v>
      </c>
      <c r="J84" t="str">
        <f>IF('Source - Funds'!I84="","",'Source - Funds'!I84)</f>
        <v/>
      </c>
      <c r="K84" t="str">
        <f>IF('Source - Funds'!J84="","",'Source - Funds'!J84)</f>
        <v>N</v>
      </c>
      <c r="L84">
        <f t="shared" si="12"/>
        <v>385000</v>
      </c>
      <c r="M84">
        <v>1.04</v>
      </c>
      <c r="N84" s="24">
        <f t="shared" si="13"/>
        <v>400400</v>
      </c>
      <c r="O84" s="24">
        <f t="shared" si="14"/>
        <v>400399</v>
      </c>
      <c r="P84" s="23">
        <f t="shared" si="15"/>
        <v>400399</v>
      </c>
      <c r="Q84" s="26" t="s">
        <v>215</v>
      </c>
      <c r="R84" t="str">
        <f t="shared" si="16"/>
        <v>13</v>
      </c>
      <c r="S84" t="str">
        <f t="shared" si="17"/>
        <v>0030</v>
      </c>
      <c r="T84" t="str">
        <f t="shared" si="18"/>
        <v>5</v>
      </c>
      <c r="U84" s="27">
        <f t="shared" si="19"/>
        <v>400399</v>
      </c>
      <c r="V84" t="str">
        <f t="shared" si="20"/>
        <v>13-5-0030</v>
      </c>
      <c r="W84" t="str">
        <f t="shared" si="21"/>
        <v>2025_13_0030_5</v>
      </c>
    </row>
    <row r="85" spans="1:23" x14ac:dyDescent="0.3">
      <c r="A85" t="str">
        <f t="shared" si="11"/>
        <v>1450031</v>
      </c>
      <c r="B85" t="str">
        <f>IF('Source - Funds'!A85="","",'Source - Funds'!A85)</f>
        <v>2026</v>
      </c>
      <c r="C85" t="str">
        <f>IF('Source - Funds'!B85="","",'Source - Funds'!B85)</f>
        <v>14</v>
      </c>
      <c r="D85" t="str">
        <f>IF('Source - Funds'!C85="","",'Source - Funds'!C85)</f>
        <v>5</v>
      </c>
      <c r="E85" t="str">
        <f>IF('Source - Funds'!D85="","",'Source - Funds'!D85)</f>
        <v>0031</v>
      </c>
      <c r="F85" t="str">
        <f>IF('Source - Funds'!E85="","",'Source - Funds'!E85)</f>
        <v>ODON-WINKELPLECK PUBLIC LIBRARY</v>
      </c>
      <c r="G85" t="str">
        <f>IF('Source - Funds'!F85="","",'Source - Funds'!F85)</f>
        <v>0101</v>
      </c>
      <c r="H85" t="str">
        <f>IF('Source - Funds'!G85="","",'Source - Funds'!G85)</f>
        <v>GENERAL</v>
      </c>
      <c r="I85">
        <f>IF('Source - Funds'!H85="","",'Source - Funds'!H85)</f>
        <v>201791</v>
      </c>
      <c r="J85" t="str">
        <f>IF('Source - Funds'!I85="","",'Source - Funds'!I85)</f>
        <v/>
      </c>
      <c r="K85" t="str">
        <f>IF('Source - Funds'!J85="","",'Source - Funds'!J85)</f>
        <v>N</v>
      </c>
      <c r="L85">
        <f t="shared" si="12"/>
        <v>201791</v>
      </c>
      <c r="M85">
        <v>1.04</v>
      </c>
      <c r="N85" s="24">
        <f t="shared" si="13"/>
        <v>209862.64</v>
      </c>
      <c r="O85" s="24">
        <f t="shared" si="14"/>
        <v>209861.64</v>
      </c>
      <c r="P85" s="23">
        <f t="shared" si="15"/>
        <v>209861</v>
      </c>
      <c r="Q85" s="26" t="s">
        <v>215</v>
      </c>
      <c r="R85" t="str">
        <f t="shared" si="16"/>
        <v>14</v>
      </c>
      <c r="S85" t="str">
        <f t="shared" si="17"/>
        <v>0031</v>
      </c>
      <c r="T85" t="str">
        <f t="shared" si="18"/>
        <v>5</v>
      </c>
      <c r="U85" s="27">
        <f t="shared" si="19"/>
        <v>209861</v>
      </c>
      <c r="V85" t="str">
        <f t="shared" si="20"/>
        <v>14-5-0031</v>
      </c>
      <c r="W85" t="str">
        <f t="shared" si="21"/>
        <v>2025_14_0031_5</v>
      </c>
    </row>
    <row r="86" spans="1:23" x14ac:dyDescent="0.3">
      <c r="A86" t="str">
        <f t="shared" si="11"/>
        <v>1450032</v>
      </c>
      <c r="B86" t="str">
        <f>IF('Source - Funds'!A86="","",'Source - Funds'!A86)</f>
        <v>2026</v>
      </c>
      <c r="C86" t="str">
        <f>IF('Source - Funds'!B86="","",'Source - Funds'!B86)</f>
        <v>14</v>
      </c>
      <c r="D86" t="str">
        <f>IF('Source - Funds'!C86="","",'Source - Funds'!C86)</f>
        <v>5</v>
      </c>
      <c r="E86" t="str">
        <f>IF('Source - Funds'!D86="","",'Source - Funds'!D86)</f>
        <v>0032</v>
      </c>
      <c r="F86" t="str">
        <f>IF('Source - Funds'!E86="","",'Source - Funds'!E86)</f>
        <v>WASHINGTON CARNEGIE PUBLIC LIBRARY</v>
      </c>
      <c r="G86" t="str">
        <f>IF('Source - Funds'!F86="","",'Source - Funds'!F86)</f>
        <v>0101</v>
      </c>
      <c r="H86" t="str">
        <f>IF('Source - Funds'!G86="","",'Source - Funds'!G86)</f>
        <v>GENERAL</v>
      </c>
      <c r="I86">
        <f>IF('Source - Funds'!H86="","",'Source - Funds'!H86)</f>
        <v>565340</v>
      </c>
      <c r="J86" t="str">
        <f>IF('Source - Funds'!I86="","",'Source - Funds'!I86)</f>
        <v/>
      </c>
      <c r="K86" t="str">
        <f>IF('Source - Funds'!J86="","",'Source - Funds'!J86)</f>
        <v>N</v>
      </c>
      <c r="L86">
        <f t="shared" si="12"/>
        <v>607340</v>
      </c>
      <c r="M86">
        <v>1.04</v>
      </c>
      <c r="N86" s="24">
        <f t="shared" si="13"/>
        <v>631633.6</v>
      </c>
      <c r="O86" s="24">
        <f t="shared" si="14"/>
        <v>631632.6</v>
      </c>
      <c r="P86" s="23">
        <f t="shared" si="15"/>
        <v>631632</v>
      </c>
      <c r="Q86" s="26" t="s">
        <v>215</v>
      </c>
      <c r="R86" t="str">
        <f t="shared" si="16"/>
        <v>14</v>
      </c>
      <c r="S86" t="str">
        <f t="shared" si="17"/>
        <v>0032</v>
      </c>
      <c r="T86" t="str">
        <f t="shared" si="18"/>
        <v>5</v>
      </c>
      <c r="U86" s="27">
        <f t="shared" si="19"/>
        <v>631632</v>
      </c>
      <c r="V86" t="str">
        <f t="shared" si="20"/>
        <v>14-5-0032</v>
      </c>
      <c r="W86" t="str">
        <f t="shared" si="21"/>
        <v>2025_14_0032_5</v>
      </c>
    </row>
    <row r="87" spans="1:23" x14ac:dyDescent="0.3">
      <c r="A87" t="str">
        <f t="shared" si="11"/>
        <v>1450032</v>
      </c>
      <c r="B87" t="str">
        <f>IF('Source - Funds'!A87="","",'Source - Funds'!A87)</f>
        <v>2026</v>
      </c>
      <c r="C87" t="str">
        <f>IF('Source - Funds'!B87="","",'Source - Funds'!B87)</f>
        <v>14</v>
      </c>
      <c r="D87" t="str">
        <f>IF('Source - Funds'!C87="","",'Source - Funds'!C87)</f>
        <v>5</v>
      </c>
      <c r="E87" t="str">
        <f>IF('Source - Funds'!D87="","",'Source - Funds'!D87)</f>
        <v>0032</v>
      </c>
      <c r="F87" t="str">
        <f>IF('Source - Funds'!E87="","",'Source - Funds'!E87)</f>
        <v>WASHINGTON CARNEGIE PUBLIC LIBRARY</v>
      </c>
      <c r="G87" t="str">
        <f>IF('Source - Funds'!F87="","",'Source - Funds'!F87)</f>
        <v>0061</v>
      </c>
      <c r="H87" t="str">
        <f>IF('Source - Funds'!G87="","",'Source - Funds'!G87)</f>
        <v>RAINY DAY</v>
      </c>
      <c r="I87">
        <f>IF('Source - Funds'!H87="","",'Source - Funds'!H87)</f>
        <v>32000</v>
      </c>
      <c r="J87" t="str">
        <f>IF('Source - Funds'!I87="","",'Source - Funds'!I87)</f>
        <v/>
      </c>
      <c r="K87" t="str">
        <f>IF('Source - Funds'!J87="","",'Source - Funds'!J87)</f>
        <v>N</v>
      </c>
      <c r="L87">
        <f t="shared" si="12"/>
        <v>607340</v>
      </c>
      <c r="M87">
        <v>1.04</v>
      </c>
      <c r="N87" s="24">
        <f t="shared" si="13"/>
        <v>631633.6</v>
      </c>
      <c r="O87" s="24">
        <f t="shared" si="14"/>
        <v>631632.6</v>
      </c>
      <c r="P87" s="23">
        <f t="shared" si="15"/>
        <v>631632</v>
      </c>
      <c r="Q87" s="26" t="s">
        <v>215</v>
      </c>
      <c r="R87" t="str">
        <f t="shared" si="16"/>
        <v>14</v>
      </c>
      <c r="S87" t="str">
        <f t="shared" si="17"/>
        <v>0032</v>
      </c>
      <c r="T87" t="str">
        <f t="shared" si="18"/>
        <v>5</v>
      </c>
      <c r="U87" s="27">
        <f t="shared" si="19"/>
        <v>631632</v>
      </c>
      <c r="V87" t="str">
        <f t="shared" si="20"/>
        <v>14-5-0032</v>
      </c>
      <c r="W87" t="str">
        <f t="shared" si="21"/>
        <v>2025_14_0032_5</v>
      </c>
    </row>
    <row r="88" spans="1:23" x14ac:dyDescent="0.3">
      <c r="A88" t="str">
        <f t="shared" si="11"/>
        <v>1450032</v>
      </c>
      <c r="B88" t="str">
        <f>IF('Source - Funds'!A88="","",'Source - Funds'!A88)</f>
        <v>2026</v>
      </c>
      <c r="C88" t="str">
        <f>IF('Source - Funds'!B88="","",'Source - Funds'!B88)</f>
        <v>14</v>
      </c>
      <c r="D88" t="str">
        <f>IF('Source - Funds'!C88="","",'Source - Funds'!C88)</f>
        <v>5</v>
      </c>
      <c r="E88" t="str">
        <f>IF('Source - Funds'!D88="","",'Source - Funds'!D88)</f>
        <v>0032</v>
      </c>
      <c r="F88" t="str">
        <f>IF('Source - Funds'!E88="","",'Source - Funds'!E88)</f>
        <v>WASHINGTON CARNEGIE PUBLIC LIBRARY</v>
      </c>
      <c r="G88" t="str">
        <f>IF('Source - Funds'!F88="","",'Source - Funds'!F88)</f>
        <v>2011</v>
      </c>
      <c r="H88" t="str">
        <f>IF('Source - Funds'!G88="","",'Source - Funds'!G88)</f>
        <v>LIRF</v>
      </c>
      <c r="I88">
        <f>IF('Source - Funds'!H88="","",'Source - Funds'!H88)</f>
        <v>10000</v>
      </c>
      <c r="J88" t="str">
        <f>IF('Source - Funds'!I88="","",'Source - Funds'!I88)</f>
        <v/>
      </c>
      <c r="K88" t="str">
        <f>IF('Source - Funds'!J88="","",'Source - Funds'!J88)</f>
        <v>N</v>
      </c>
      <c r="L88">
        <f t="shared" si="12"/>
        <v>607340</v>
      </c>
      <c r="M88">
        <v>1.04</v>
      </c>
      <c r="N88" s="24">
        <f t="shared" si="13"/>
        <v>631633.6</v>
      </c>
      <c r="O88" s="24">
        <f t="shared" si="14"/>
        <v>631632.6</v>
      </c>
      <c r="P88" s="23">
        <f t="shared" si="15"/>
        <v>631632</v>
      </c>
      <c r="Q88" s="26" t="s">
        <v>215</v>
      </c>
      <c r="R88" t="str">
        <f t="shared" si="16"/>
        <v>14</v>
      </c>
      <c r="S88" t="str">
        <f t="shared" si="17"/>
        <v>0032</v>
      </c>
      <c r="T88" t="str">
        <f t="shared" si="18"/>
        <v>5</v>
      </c>
      <c r="U88" s="27">
        <f t="shared" si="19"/>
        <v>631632</v>
      </c>
      <c r="V88" t="str">
        <f t="shared" si="20"/>
        <v>14-5-0032</v>
      </c>
      <c r="W88" t="str">
        <f t="shared" si="21"/>
        <v>2025_14_0032_5</v>
      </c>
    </row>
    <row r="89" spans="1:23" x14ac:dyDescent="0.3">
      <c r="A89" t="str">
        <f t="shared" si="11"/>
        <v>1550033</v>
      </c>
      <c r="B89" t="str">
        <f>IF('Source - Funds'!A89="","",'Source - Funds'!A89)</f>
        <v>2026</v>
      </c>
      <c r="C89" t="str">
        <f>IF('Source - Funds'!B89="","",'Source - Funds'!B89)</f>
        <v>15</v>
      </c>
      <c r="D89" t="str">
        <f>IF('Source - Funds'!C89="","",'Source - Funds'!C89)</f>
        <v>5</v>
      </c>
      <c r="E89" t="str">
        <f>IF('Source - Funds'!D89="","",'Source - Funds'!D89)</f>
        <v>0033</v>
      </c>
      <c r="F89" t="str">
        <f>IF('Source - Funds'!E89="","",'Source - Funds'!E89)</f>
        <v>AURORA PUBLIC LIBRARY</v>
      </c>
      <c r="G89" t="str">
        <f>IF('Source - Funds'!F89="","",'Source - Funds'!F89)</f>
        <v>2011</v>
      </c>
      <c r="H89" t="str">
        <f>IF('Source - Funds'!G89="","",'Source - Funds'!G89)</f>
        <v>LIRF</v>
      </c>
      <c r="I89">
        <f>IF('Source - Funds'!H89="","",'Source - Funds'!H89)</f>
        <v>600000</v>
      </c>
      <c r="J89" t="str">
        <f>IF('Source - Funds'!I89="","",'Source - Funds'!I89)</f>
        <v/>
      </c>
      <c r="K89" t="str">
        <f>IF('Source - Funds'!J89="","",'Source - Funds'!J89)</f>
        <v>N</v>
      </c>
      <c r="L89">
        <f t="shared" si="12"/>
        <v>4216471</v>
      </c>
      <c r="M89">
        <v>1.04</v>
      </c>
      <c r="N89" s="24">
        <f t="shared" si="13"/>
        <v>4385129.84</v>
      </c>
      <c r="O89" s="24">
        <f t="shared" si="14"/>
        <v>4385128.84</v>
      </c>
      <c r="P89" s="23">
        <f t="shared" si="15"/>
        <v>4385128</v>
      </c>
      <c r="Q89" s="26" t="s">
        <v>215</v>
      </c>
      <c r="R89" t="str">
        <f t="shared" si="16"/>
        <v>15</v>
      </c>
      <c r="S89" t="str">
        <f t="shared" si="17"/>
        <v>0033</v>
      </c>
      <c r="T89" t="str">
        <f t="shared" si="18"/>
        <v>5</v>
      </c>
      <c r="U89" s="27">
        <f t="shared" si="19"/>
        <v>4385128</v>
      </c>
      <c r="V89" t="str">
        <f t="shared" si="20"/>
        <v>15-5-0033</v>
      </c>
      <c r="W89" t="str">
        <f t="shared" si="21"/>
        <v>2025_15_0033_5</v>
      </c>
    </row>
    <row r="90" spans="1:23" x14ac:dyDescent="0.3">
      <c r="A90" t="str">
        <f t="shared" si="11"/>
        <v>1550033</v>
      </c>
      <c r="B90" t="str">
        <f>IF('Source - Funds'!A90="","",'Source - Funds'!A90)</f>
        <v>2026</v>
      </c>
      <c r="C90" t="str">
        <f>IF('Source - Funds'!B90="","",'Source - Funds'!B90)</f>
        <v>15</v>
      </c>
      <c r="D90" t="str">
        <f>IF('Source - Funds'!C90="","",'Source - Funds'!C90)</f>
        <v>5</v>
      </c>
      <c r="E90" t="str">
        <f>IF('Source - Funds'!D90="","",'Source - Funds'!D90)</f>
        <v>0033</v>
      </c>
      <c r="F90" t="str">
        <f>IF('Source - Funds'!E90="","",'Source - Funds'!E90)</f>
        <v>AURORA PUBLIC LIBRARY</v>
      </c>
      <c r="G90" t="str">
        <f>IF('Source - Funds'!F90="","",'Source - Funds'!F90)</f>
        <v>0061</v>
      </c>
      <c r="H90" t="str">
        <f>IF('Source - Funds'!G90="","",'Source - Funds'!G90)</f>
        <v>RAINY DAY</v>
      </c>
      <c r="I90">
        <f>IF('Source - Funds'!H90="","",'Source - Funds'!H90)</f>
        <v>75000</v>
      </c>
      <c r="J90" t="str">
        <f>IF('Source - Funds'!I90="","",'Source - Funds'!I90)</f>
        <v/>
      </c>
      <c r="K90" t="str">
        <f>IF('Source - Funds'!J90="","",'Source - Funds'!J90)</f>
        <v>N</v>
      </c>
      <c r="L90">
        <f t="shared" si="12"/>
        <v>4216471</v>
      </c>
      <c r="M90">
        <v>1.04</v>
      </c>
      <c r="N90" s="24">
        <f t="shared" si="13"/>
        <v>4385129.84</v>
      </c>
      <c r="O90" s="24">
        <f t="shared" si="14"/>
        <v>4385128.84</v>
      </c>
      <c r="P90" s="23">
        <f t="shared" si="15"/>
        <v>4385128</v>
      </c>
      <c r="Q90" s="26" t="s">
        <v>215</v>
      </c>
      <c r="R90" t="str">
        <f t="shared" si="16"/>
        <v>15</v>
      </c>
      <c r="S90" t="str">
        <f t="shared" si="17"/>
        <v>0033</v>
      </c>
      <c r="T90" t="str">
        <f t="shared" si="18"/>
        <v>5</v>
      </c>
      <c r="U90" s="27">
        <f t="shared" si="19"/>
        <v>4385128</v>
      </c>
      <c r="V90" t="str">
        <f t="shared" si="20"/>
        <v>15-5-0033</v>
      </c>
      <c r="W90" t="str">
        <f t="shared" si="21"/>
        <v>2025_15_0033_5</v>
      </c>
    </row>
    <row r="91" spans="1:23" x14ac:dyDescent="0.3">
      <c r="A91" t="str">
        <f t="shared" si="11"/>
        <v>1550033</v>
      </c>
      <c r="B91" t="str">
        <f>IF('Source - Funds'!A91="","",'Source - Funds'!A91)</f>
        <v>2026</v>
      </c>
      <c r="C91" t="str">
        <f>IF('Source - Funds'!B91="","",'Source - Funds'!B91)</f>
        <v>15</v>
      </c>
      <c r="D91" t="str">
        <f>IF('Source - Funds'!C91="","",'Source - Funds'!C91)</f>
        <v>5</v>
      </c>
      <c r="E91" t="str">
        <f>IF('Source - Funds'!D91="","",'Source - Funds'!D91)</f>
        <v>0033</v>
      </c>
      <c r="F91" t="str">
        <f>IF('Source - Funds'!E91="","",'Source - Funds'!E91)</f>
        <v>AURORA PUBLIC LIBRARY</v>
      </c>
      <c r="G91" t="str">
        <f>IF('Source - Funds'!F91="","",'Source - Funds'!F91)</f>
        <v>0101</v>
      </c>
      <c r="H91" t="str">
        <f>IF('Source - Funds'!G91="","",'Source - Funds'!G91)</f>
        <v>GENERAL</v>
      </c>
      <c r="I91">
        <f>IF('Source - Funds'!H91="","",'Source - Funds'!H91)</f>
        <v>3541471</v>
      </c>
      <c r="J91" t="str">
        <f>IF('Source - Funds'!I91="","",'Source - Funds'!I91)</f>
        <v/>
      </c>
      <c r="K91" t="str">
        <f>IF('Source - Funds'!J91="","",'Source - Funds'!J91)</f>
        <v>N</v>
      </c>
      <c r="L91">
        <f t="shared" si="12"/>
        <v>4216471</v>
      </c>
      <c r="M91">
        <v>1.04</v>
      </c>
      <c r="N91" s="24">
        <f t="shared" si="13"/>
        <v>4385129.84</v>
      </c>
      <c r="O91" s="24">
        <f t="shared" si="14"/>
        <v>4385128.84</v>
      </c>
      <c r="P91" s="23">
        <f t="shared" si="15"/>
        <v>4385128</v>
      </c>
      <c r="Q91" s="26" t="s">
        <v>215</v>
      </c>
      <c r="R91" t="str">
        <f t="shared" si="16"/>
        <v>15</v>
      </c>
      <c r="S91" t="str">
        <f t="shared" si="17"/>
        <v>0033</v>
      </c>
      <c r="T91" t="str">
        <f t="shared" si="18"/>
        <v>5</v>
      </c>
      <c r="U91" s="27">
        <f t="shared" si="19"/>
        <v>4385128</v>
      </c>
      <c r="V91" t="str">
        <f t="shared" si="20"/>
        <v>15-5-0033</v>
      </c>
      <c r="W91" t="str">
        <f t="shared" si="21"/>
        <v>2025_15_0033_5</v>
      </c>
    </row>
    <row r="92" spans="1:23" x14ac:dyDescent="0.3">
      <c r="A92" t="str">
        <f t="shared" si="11"/>
        <v>1550034</v>
      </c>
      <c r="B92" t="str">
        <f>IF('Source - Funds'!A92="","",'Source - Funds'!A92)</f>
        <v>2026</v>
      </c>
      <c r="C92" t="str">
        <f>IF('Source - Funds'!B92="","",'Source - Funds'!B92)</f>
        <v>15</v>
      </c>
      <c r="D92" t="str">
        <f>IF('Source - Funds'!C92="","",'Source - Funds'!C92)</f>
        <v>5</v>
      </c>
      <c r="E92" t="str">
        <f>IF('Source - Funds'!D92="","",'Source - Funds'!D92)</f>
        <v>0034</v>
      </c>
      <c r="F92" t="str">
        <f>IF('Source - Funds'!E92="","",'Source - Funds'!E92)</f>
        <v>LAWRENCEBURG PUBLIC LIBRARY</v>
      </c>
      <c r="G92" t="str">
        <f>IF('Source - Funds'!F92="","",'Source - Funds'!F92)</f>
        <v>0101</v>
      </c>
      <c r="H92" t="str">
        <f>IF('Source - Funds'!G92="","",'Source - Funds'!G92)</f>
        <v>GENERAL</v>
      </c>
      <c r="I92">
        <f>IF('Source - Funds'!H92="","",'Source - Funds'!H92)</f>
        <v>2635946</v>
      </c>
      <c r="J92" t="str">
        <f>IF('Source - Funds'!I92="","",'Source - Funds'!I92)</f>
        <v/>
      </c>
      <c r="K92" t="str">
        <f>IF('Source - Funds'!J92="","",'Source - Funds'!J92)</f>
        <v>N</v>
      </c>
      <c r="L92">
        <f t="shared" si="12"/>
        <v>2965946</v>
      </c>
      <c r="M92">
        <v>1.04</v>
      </c>
      <c r="N92" s="24">
        <f t="shared" si="13"/>
        <v>3084583.8400000003</v>
      </c>
      <c r="O92" s="24">
        <f t="shared" si="14"/>
        <v>3084582.8400000003</v>
      </c>
      <c r="P92" s="23">
        <f t="shared" si="15"/>
        <v>3084582</v>
      </c>
      <c r="Q92" s="26" t="s">
        <v>215</v>
      </c>
      <c r="R92" t="str">
        <f t="shared" si="16"/>
        <v>15</v>
      </c>
      <c r="S92" t="str">
        <f t="shared" si="17"/>
        <v>0034</v>
      </c>
      <c r="T92" t="str">
        <f t="shared" si="18"/>
        <v>5</v>
      </c>
      <c r="U92" s="27">
        <f t="shared" si="19"/>
        <v>3084582</v>
      </c>
      <c r="V92" t="str">
        <f t="shared" si="20"/>
        <v>15-5-0034</v>
      </c>
      <c r="W92" t="str">
        <f t="shared" si="21"/>
        <v>2025_15_0034_5</v>
      </c>
    </row>
    <row r="93" spans="1:23" x14ac:dyDescent="0.3">
      <c r="A93" t="str">
        <f t="shared" si="11"/>
        <v>1550034</v>
      </c>
      <c r="B93" t="str">
        <f>IF('Source - Funds'!A93="","",'Source - Funds'!A93)</f>
        <v>2026</v>
      </c>
      <c r="C93" t="str">
        <f>IF('Source - Funds'!B93="","",'Source - Funds'!B93)</f>
        <v>15</v>
      </c>
      <c r="D93" t="str">
        <f>IF('Source - Funds'!C93="","",'Source - Funds'!C93)</f>
        <v>5</v>
      </c>
      <c r="E93" t="str">
        <f>IF('Source - Funds'!D93="","",'Source - Funds'!D93)</f>
        <v>0034</v>
      </c>
      <c r="F93" t="str">
        <f>IF('Source - Funds'!E93="","",'Source - Funds'!E93)</f>
        <v>LAWRENCEBURG PUBLIC LIBRARY</v>
      </c>
      <c r="G93" t="str">
        <f>IF('Source - Funds'!F93="","",'Source - Funds'!F93)</f>
        <v>0061</v>
      </c>
      <c r="H93" t="str">
        <f>IF('Source - Funds'!G93="","",'Source - Funds'!G93)</f>
        <v>RAINY DAY</v>
      </c>
      <c r="I93">
        <f>IF('Source - Funds'!H93="","",'Source - Funds'!H93)</f>
        <v>20000</v>
      </c>
      <c r="J93" t="str">
        <f>IF('Source - Funds'!I93="","",'Source - Funds'!I93)</f>
        <v/>
      </c>
      <c r="K93" t="str">
        <f>IF('Source - Funds'!J93="","",'Source - Funds'!J93)</f>
        <v>N</v>
      </c>
      <c r="L93">
        <f t="shared" si="12"/>
        <v>2965946</v>
      </c>
      <c r="M93">
        <v>1.04</v>
      </c>
      <c r="N93" s="24">
        <f t="shared" si="13"/>
        <v>3084583.8400000003</v>
      </c>
      <c r="O93" s="24">
        <f t="shared" si="14"/>
        <v>3084582.8400000003</v>
      </c>
      <c r="P93" s="23">
        <f t="shared" si="15"/>
        <v>3084582</v>
      </c>
      <c r="Q93" s="26" t="s">
        <v>215</v>
      </c>
      <c r="R93" t="str">
        <f t="shared" si="16"/>
        <v>15</v>
      </c>
      <c r="S93" t="str">
        <f t="shared" si="17"/>
        <v>0034</v>
      </c>
      <c r="T93" t="str">
        <f t="shared" si="18"/>
        <v>5</v>
      </c>
      <c r="U93" s="27">
        <f t="shared" si="19"/>
        <v>3084582</v>
      </c>
      <c r="V93" t="str">
        <f t="shared" si="20"/>
        <v>15-5-0034</v>
      </c>
      <c r="W93" t="str">
        <f t="shared" si="21"/>
        <v>2025_15_0034_5</v>
      </c>
    </row>
    <row r="94" spans="1:23" x14ac:dyDescent="0.3">
      <c r="A94" t="str">
        <f t="shared" si="11"/>
        <v>1550034</v>
      </c>
      <c r="B94" t="str">
        <f>IF('Source - Funds'!A94="","",'Source - Funds'!A94)</f>
        <v>2026</v>
      </c>
      <c r="C94" t="str">
        <f>IF('Source - Funds'!B94="","",'Source - Funds'!B94)</f>
        <v>15</v>
      </c>
      <c r="D94" t="str">
        <f>IF('Source - Funds'!C94="","",'Source - Funds'!C94)</f>
        <v>5</v>
      </c>
      <c r="E94" t="str">
        <f>IF('Source - Funds'!D94="","",'Source - Funds'!D94)</f>
        <v>0034</v>
      </c>
      <c r="F94" t="str">
        <f>IF('Source - Funds'!E94="","",'Source - Funds'!E94)</f>
        <v>LAWRENCEBURG PUBLIC LIBRARY</v>
      </c>
      <c r="G94" t="str">
        <f>IF('Source - Funds'!F94="","",'Source - Funds'!F94)</f>
        <v>2011</v>
      </c>
      <c r="H94" t="str">
        <f>IF('Source - Funds'!G94="","",'Source - Funds'!G94)</f>
        <v>LIRF</v>
      </c>
      <c r="I94">
        <f>IF('Source - Funds'!H94="","",'Source - Funds'!H94)</f>
        <v>310000</v>
      </c>
      <c r="J94" t="str">
        <f>IF('Source - Funds'!I94="","",'Source - Funds'!I94)</f>
        <v/>
      </c>
      <c r="K94" t="str">
        <f>IF('Source - Funds'!J94="","",'Source - Funds'!J94)</f>
        <v>N</v>
      </c>
      <c r="L94">
        <f t="shared" si="12"/>
        <v>2965946</v>
      </c>
      <c r="M94">
        <v>1.04</v>
      </c>
      <c r="N94" s="24">
        <f t="shared" si="13"/>
        <v>3084583.8400000003</v>
      </c>
      <c r="O94" s="24">
        <f t="shared" si="14"/>
        <v>3084582.8400000003</v>
      </c>
      <c r="P94" s="23">
        <f t="shared" si="15"/>
        <v>3084582</v>
      </c>
      <c r="Q94" s="26" t="s">
        <v>215</v>
      </c>
      <c r="R94" t="str">
        <f t="shared" si="16"/>
        <v>15</v>
      </c>
      <c r="S94" t="str">
        <f t="shared" si="17"/>
        <v>0034</v>
      </c>
      <c r="T94" t="str">
        <f t="shared" si="18"/>
        <v>5</v>
      </c>
      <c r="U94" s="27">
        <f t="shared" si="19"/>
        <v>3084582</v>
      </c>
      <c r="V94" t="str">
        <f t="shared" si="20"/>
        <v>15-5-0034</v>
      </c>
      <c r="W94" t="str">
        <f t="shared" si="21"/>
        <v>2025_15_0034_5</v>
      </c>
    </row>
    <row r="95" spans="1:23" x14ac:dyDescent="0.3">
      <c r="A95" t="str">
        <f t="shared" si="11"/>
        <v>1650035</v>
      </c>
      <c r="B95" t="str">
        <f>IF('Source - Funds'!A95="","",'Source - Funds'!A95)</f>
        <v>2026</v>
      </c>
      <c r="C95" t="str">
        <f>IF('Source - Funds'!B95="","",'Source - Funds'!B95)</f>
        <v>16</v>
      </c>
      <c r="D95" t="str">
        <f>IF('Source - Funds'!C95="","",'Source - Funds'!C95)</f>
        <v>5</v>
      </c>
      <c r="E95" t="str">
        <f>IF('Source - Funds'!D95="","",'Source - Funds'!D95)</f>
        <v>0035</v>
      </c>
      <c r="F95" t="str">
        <f>IF('Source - Funds'!E95="","",'Source - Funds'!E95)</f>
        <v>GREENSBURG PUBLIC LIBRARY</v>
      </c>
      <c r="G95" t="str">
        <f>IF('Source - Funds'!F95="","",'Source - Funds'!F95)</f>
        <v>2011</v>
      </c>
      <c r="H95" t="str">
        <f>IF('Source - Funds'!G95="","",'Source - Funds'!G95)</f>
        <v>LIRF</v>
      </c>
      <c r="I95">
        <f>IF('Source - Funds'!H95="","",'Source - Funds'!H95)</f>
        <v>135000</v>
      </c>
      <c r="J95" t="str">
        <f>IF('Source - Funds'!I95="","",'Source - Funds'!I95)</f>
        <v/>
      </c>
      <c r="K95" t="str">
        <f>IF('Source - Funds'!J95="","",'Source - Funds'!J95)</f>
        <v>N</v>
      </c>
      <c r="L95">
        <f t="shared" si="12"/>
        <v>1891649</v>
      </c>
      <c r="M95">
        <v>1.04</v>
      </c>
      <c r="N95" s="24">
        <f t="shared" si="13"/>
        <v>1967314.96</v>
      </c>
      <c r="O95" s="24">
        <f t="shared" si="14"/>
        <v>1967313.96</v>
      </c>
      <c r="P95" s="23">
        <f t="shared" si="15"/>
        <v>1967313</v>
      </c>
      <c r="Q95" s="26" t="s">
        <v>215</v>
      </c>
      <c r="R95" t="str">
        <f t="shared" si="16"/>
        <v>16</v>
      </c>
      <c r="S95" t="str">
        <f t="shared" si="17"/>
        <v>0035</v>
      </c>
      <c r="T95" t="str">
        <f t="shared" si="18"/>
        <v>5</v>
      </c>
      <c r="U95" s="27">
        <f t="shared" si="19"/>
        <v>1967313</v>
      </c>
      <c r="V95" t="str">
        <f t="shared" si="20"/>
        <v>16-5-0035</v>
      </c>
      <c r="W95" t="str">
        <f t="shared" si="21"/>
        <v>2025_16_0035_5</v>
      </c>
    </row>
    <row r="96" spans="1:23" x14ac:dyDescent="0.3">
      <c r="A96" t="str">
        <f t="shared" si="11"/>
        <v>1650035</v>
      </c>
      <c r="B96" t="str">
        <f>IF('Source - Funds'!A96="","",'Source - Funds'!A96)</f>
        <v>2026</v>
      </c>
      <c r="C96" t="str">
        <f>IF('Source - Funds'!B96="","",'Source - Funds'!B96)</f>
        <v>16</v>
      </c>
      <c r="D96" t="str">
        <f>IF('Source - Funds'!C96="","",'Source - Funds'!C96)</f>
        <v>5</v>
      </c>
      <c r="E96" t="str">
        <f>IF('Source - Funds'!D96="","",'Source - Funds'!D96)</f>
        <v>0035</v>
      </c>
      <c r="F96" t="str">
        <f>IF('Source - Funds'!E96="","",'Source - Funds'!E96)</f>
        <v>GREENSBURG PUBLIC LIBRARY</v>
      </c>
      <c r="G96" t="str">
        <f>IF('Source - Funds'!F96="","",'Source - Funds'!F96)</f>
        <v>0180</v>
      </c>
      <c r="H96" t="str">
        <f>IF('Source - Funds'!G96="","",'Source - Funds'!G96)</f>
        <v>DEBT SERVICE</v>
      </c>
      <c r="I96">
        <f>IF('Source - Funds'!H96="","",'Source - Funds'!H96)</f>
        <v>120882</v>
      </c>
      <c r="J96" t="str">
        <f>IF('Source - Funds'!I96="","",'Source - Funds'!I96)</f>
        <v/>
      </c>
      <c r="K96" t="str">
        <f>IF('Source - Funds'!J96="","",'Source - Funds'!J96)</f>
        <v>N</v>
      </c>
      <c r="L96">
        <f t="shared" si="12"/>
        <v>1891649</v>
      </c>
      <c r="M96">
        <v>1.04</v>
      </c>
      <c r="N96" s="24">
        <f t="shared" si="13"/>
        <v>1967314.96</v>
      </c>
      <c r="O96" s="24">
        <f t="shared" si="14"/>
        <v>1967313.96</v>
      </c>
      <c r="P96" s="23">
        <f t="shared" si="15"/>
        <v>1967313</v>
      </c>
      <c r="Q96" s="26" t="s">
        <v>215</v>
      </c>
      <c r="R96" t="str">
        <f t="shared" si="16"/>
        <v>16</v>
      </c>
      <c r="S96" t="str">
        <f t="shared" si="17"/>
        <v>0035</v>
      </c>
      <c r="T96" t="str">
        <f t="shared" si="18"/>
        <v>5</v>
      </c>
      <c r="U96" s="27">
        <f t="shared" si="19"/>
        <v>1967313</v>
      </c>
      <c r="V96" t="str">
        <f t="shared" si="20"/>
        <v>16-5-0035</v>
      </c>
      <c r="W96" t="str">
        <f t="shared" si="21"/>
        <v>2025_16_0035_5</v>
      </c>
    </row>
    <row r="97" spans="1:23" x14ac:dyDescent="0.3">
      <c r="A97" t="str">
        <f t="shared" si="11"/>
        <v>1650035</v>
      </c>
      <c r="B97" t="str">
        <f>IF('Source - Funds'!A97="","",'Source - Funds'!A97)</f>
        <v>2026</v>
      </c>
      <c r="C97" t="str">
        <f>IF('Source - Funds'!B97="","",'Source - Funds'!B97)</f>
        <v>16</v>
      </c>
      <c r="D97" t="str">
        <f>IF('Source - Funds'!C97="","",'Source - Funds'!C97)</f>
        <v>5</v>
      </c>
      <c r="E97" t="str">
        <f>IF('Source - Funds'!D97="","",'Source - Funds'!D97)</f>
        <v>0035</v>
      </c>
      <c r="F97" t="str">
        <f>IF('Source - Funds'!E97="","",'Source - Funds'!E97)</f>
        <v>GREENSBURG PUBLIC LIBRARY</v>
      </c>
      <c r="G97" t="str">
        <f>IF('Source - Funds'!F97="","",'Source - Funds'!F97)</f>
        <v>0061</v>
      </c>
      <c r="H97" t="str">
        <f>IF('Source - Funds'!G97="","",'Source - Funds'!G97)</f>
        <v>RAINY DAY</v>
      </c>
      <c r="I97">
        <f>IF('Source - Funds'!H97="","",'Source - Funds'!H97)</f>
        <v>125000</v>
      </c>
      <c r="J97" t="str">
        <f>IF('Source - Funds'!I97="","",'Source - Funds'!I97)</f>
        <v/>
      </c>
      <c r="K97" t="str">
        <f>IF('Source - Funds'!J97="","",'Source - Funds'!J97)</f>
        <v>N</v>
      </c>
      <c r="L97">
        <f t="shared" si="12"/>
        <v>1891649</v>
      </c>
      <c r="M97">
        <v>1.04</v>
      </c>
      <c r="N97" s="24">
        <f t="shared" si="13"/>
        <v>1967314.96</v>
      </c>
      <c r="O97" s="24">
        <f t="shared" si="14"/>
        <v>1967313.96</v>
      </c>
      <c r="P97" s="23">
        <f t="shared" si="15"/>
        <v>1967313</v>
      </c>
      <c r="Q97" s="26" t="s">
        <v>215</v>
      </c>
      <c r="R97" t="str">
        <f t="shared" si="16"/>
        <v>16</v>
      </c>
      <c r="S97" t="str">
        <f t="shared" si="17"/>
        <v>0035</v>
      </c>
      <c r="T97" t="str">
        <f t="shared" si="18"/>
        <v>5</v>
      </c>
      <c r="U97" s="27">
        <f t="shared" si="19"/>
        <v>1967313</v>
      </c>
      <c r="V97" t="str">
        <f t="shared" si="20"/>
        <v>16-5-0035</v>
      </c>
      <c r="W97" t="str">
        <f t="shared" si="21"/>
        <v>2025_16_0035_5</v>
      </c>
    </row>
    <row r="98" spans="1:23" x14ac:dyDescent="0.3">
      <c r="A98" t="str">
        <f t="shared" si="11"/>
        <v>1650035</v>
      </c>
      <c r="B98" t="str">
        <f>IF('Source - Funds'!A98="","",'Source - Funds'!A98)</f>
        <v>2026</v>
      </c>
      <c r="C98" t="str">
        <f>IF('Source - Funds'!B98="","",'Source - Funds'!B98)</f>
        <v>16</v>
      </c>
      <c r="D98" t="str">
        <f>IF('Source - Funds'!C98="","",'Source - Funds'!C98)</f>
        <v>5</v>
      </c>
      <c r="E98" t="str">
        <f>IF('Source - Funds'!D98="","",'Source - Funds'!D98)</f>
        <v>0035</v>
      </c>
      <c r="F98" t="str">
        <f>IF('Source - Funds'!E98="","",'Source - Funds'!E98)</f>
        <v>GREENSBURG PUBLIC LIBRARY</v>
      </c>
      <c r="G98" t="str">
        <f>IF('Source - Funds'!F98="","",'Source - Funds'!F98)</f>
        <v>0101</v>
      </c>
      <c r="H98" t="str">
        <f>IF('Source - Funds'!G98="","",'Source - Funds'!G98)</f>
        <v>GENERAL</v>
      </c>
      <c r="I98">
        <f>IF('Source - Funds'!H98="","",'Source - Funds'!H98)</f>
        <v>1510767</v>
      </c>
      <c r="J98" t="str">
        <f>IF('Source - Funds'!I98="","",'Source - Funds'!I98)</f>
        <v/>
      </c>
      <c r="K98" t="str">
        <f>IF('Source - Funds'!J98="","",'Source - Funds'!J98)</f>
        <v>N</v>
      </c>
      <c r="L98">
        <f t="shared" si="12"/>
        <v>1891649</v>
      </c>
      <c r="M98">
        <v>1.04</v>
      </c>
      <c r="N98" s="24">
        <f t="shared" si="13"/>
        <v>1967314.96</v>
      </c>
      <c r="O98" s="24">
        <f t="shared" si="14"/>
        <v>1967313.96</v>
      </c>
      <c r="P98" s="23">
        <f t="shared" si="15"/>
        <v>1967313</v>
      </c>
      <c r="Q98" s="26" t="s">
        <v>215</v>
      </c>
      <c r="R98" t="str">
        <f t="shared" si="16"/>
        <v>16</v>
      </c>
      <c r="S98" t="str">
        <f t="shared" si="17"/>
        <v>0035</v>
      </c>
      <c r="T98" t="str">
        <f t="shared" si="18"/>
        <v>5</v>
      </c>
      <c r="U98" s="27">
        <f t="shared" si="19"/>
        <v>1967313</v>
      </c>
      <c r="V98" t="str">
        <f t="shared" si="20"/>
        <v>16-5-0035</v>
      </c>
      <c r="W98" t="str">
        <f t="shared" si="21"/>
        <v>2025_16_0035_5</v>
      </c>
    </row>
    <row r="99" spans="1:23" x14ac:dyDescent="0.3">
      <c r="A99" t="str">
        <f t="shared" si="11"/>
        <v>1650283</v>
      </c>
      <c r="B99" t="str">
        <f>IF('Source - Funds'!A99="","",'Source - Funds'!A99)</f>
        <v>2026</v>
      </c>
      <c r="C99" t="str">
        <f>IF('Source - Funds'!B99="","",'Source - Funds'!B99)</f>
        <v>16</v>
      </c>
      <c r="D99" t="str">
        <f>IF('Source - Funds'!C99="","",'Source - Funds'!C99)</f>
        <v>5</v>
      </c>
      <c r="E99" t="str">
        <f>IF('Source - Funds'!D99="","",'Source - Funds'!D99)</f>
        <v>0283</v>
      </c>
      <c r="F99" t="str">
        <f>IF('Source - Funds'!E99="","",'Source - Funds'!E99)</f>
        <v>DECATUR COUNTY CONTRACTUAL LIBRARY</v>
      </c>
      <c r="G99" t="str">
        <f>IF('Source - Funds'!F99="","",'Source - Funds'!F99)</f>
        <v>0101</v>
      </c>
      <c r="H99" t="str">
        <f>IF('Source - Funds'!G99="","",'Source - Funds'!G99)</f>
        <v>GENERAL</v>
      </c>
      <c r="I99">
        <f>IF('Source - Funds'!H99="","",'Source - Funds'!H99)</f>
        <v>584744</v>
      </c>
      <c r="J99" t="str">
        <f>IF('Source - Funds'!I99="","",'Source - Funds'!I99)</f>
        <v/>
      </c>
      <c r="K99" t="str">
        <f>IF('Source - Funds'!J99="","",'Source - Funds'!J99)</f>
        <v>N</v>
      </c>
      <c r="L99">
        <f t="shared" si="12"/>
        <v>584744</v>
      </c>
      <c r="M99">
        <v>1.04</v>
      </c>
      <c r="N99" s="24">
        <f t="shared" si="13"/>
        <v>608133.76</v>
      </c>
      <c r="O99" s="24">
        <f t="shared" si="14"/>
        <v>608132.76</v>
      </c>
      <c r="P99" s="23">
        <f t="shared" si="15"/>
        <v>608132</v>
      </c>
      <c r="Q99" s="26" t="s">
        <v>215</v>
      </c>
      <c r="R99" t="str">
        <f t="shared" si="16"/>
        <v>16</v>
      </c>
      <c r="S99" t="str">
        <f t="shared" si="17"/>
        <v>0283</v>
      </c>
      <c r="T99" t="str">
        <f t="shared" si="18"/>
        <v>5</v>
      </c>
      <c r="U99" s="27">
        <f t="shared" si="19"/>
        <v>608132</v>
      </c>
      <c r="V99" t="str">
        <f t="shared" si="20"/>
        <v>16-5-0283</v>
      </c>
      <c r="W99" t="str">
        <f t="shared" si="21"/>
        <v>2025_16_0283_5</v>
      </c>
    </row>
    <row r="100" spans="1:23" x14ac:dyDescent="0.3">
      <c r="A100" t="str">
        <f t="shared" si="11"/>
        <v>1750036</v>
      </c>
      <c r="B100" t="str">
        <f>IF('Source - Funds'!A100="","",'Source - Funds'!A100)</f>
        <v>2026</v>
      </c>
      <c r="C100" t="str">
        <f>IF('Source - Funds'!B100="","",'Source - Funds'!B100)</f>
        <v>17</v>
      </c>
      <c r="D100" t="str">
        <f>IF('Source - Funds'!C100="","",'Source - Funds'!C100)</f>
        <v>5</v>
      </c>
      <c r="E100" t="str">
        <f>IF('Source - Funds'!D100="","",'Source - Funds'!D100)</f>
        <v>0036</v>
      </c>
      <c r="F100" t="str">
        <f>IF('Source - Funds'!E100="","",'Source - Funds'!E100)</f>
        <v>AUBURN-ECKHART PUBLIC LIBRARY</v>
      </c>
      <c r="G100" t="str">
        <f>IF('Source - Funds'!F100="","",'Source - Funds'!F100)</f>
        <v>0101</v>
      </c>
      <c r="H100" t="str">
        <f>IF('Source - Funds'!G100="","",'Source - Funds'!G100)</f>
        <v>GENERAL</v>
      </c>
      <c r="I100">
        <f>IF('Source - Funds'!H100="","",'Source - Funds'!H100)</f>
        <v>1849782</v>
      </c>
      <c r="J100" t="str">
        <f>IF('Source - Funds'!I100="","",'Source - Funds'!I100)</f>
        <v/>
      </c>
      <c r="K100" t="str">
        <f>IF('Source - Funds'!J100="","",'Source - Funds'!J100)</f>
        <v>N</v>
      </c>
      <c r="L100">
        <f t="shared" si="12"/>
        <v>1849782</v>
      </c>
      <c r="M100">
        <v>1.04</v>
      </c>
      <c r="N100" s="24">
        <f t="shared" si="13"/>
        <v>1923773.28</v>
      </c>
      <c r="O100" s="24">
        <f t="shared" si="14"/>
        <v>1923772.28</v>
      </c>
      <c r="P100" s="23">
        <f t="shared" si="15"/>
        <v>1923772</v>
      </c>
      <c r="Q100" s="26" t="s">
        <v>215</v>
      </c>
      <c r="R100" t="str">
        <f t="shared" si="16"/>
        <v>17</v>
      </c>
      <c r="S100" t="str">
        <f t="shared" si="17"/>
        <v>0036</v>
      </c>
      <c r="T100" t="str">
        <f t="shared" si="18"/>
        <v>5</v>
      </c>
      <c r="U100" s="27">
        <f t="shared" si="19"/>
        <v>1923772</v>
      </c>
      <c r="V100" t="str">
        <f t="shared" si="20"/>
        <v>17-5-0036</v>
      </c>
      <c r="W100" t="str">
        <f t="shared" si="21"/>
        <v>2025_17_0036_5</v>
      </c>
    </row>
    <row r="101" spans="1:23" x14ac:dyDescent="0.3">
      <c r="A101" t="str">
        <f t="shared" si="11"/>
        <v>1750037</v>
      </c>
      <c r="B101" t="str">
        <f>IF('Source - Funds'!A101="","",'Source - Funds'!A101)</f>
        <v>2026</v>
      </c>
      <c r="C101" t="str">
        <f>IF('Source - Funds'!B101="","",'Source - Funds'!B101)</f>
        <v>17</v>
      </c>
      <c r="D101" t="str">
        <f>IF('Source - Funds'!C101="","",'Source - Funds'!C101)</f>
        <v>5</v>
      </c>
      <c r="E101" t="str">
        <f>IF('Source - Funds'!D101="","",'Source - Funds'!D101)</f>
        <v>0037</v>
      </c>
      <c r="F101" t="str">
        <f>IF('Source - Funds'!E101="","",'Source - Funds'!E101)</f>
        <v>BUTLER CARNEGIE PUBLIC LIBRARY</v>
      </c>
      <c r="G101" t="str">
        <f>IF('Source - Funds'!F101="","",'Source - Funds'!F101)</f>
        <v>0101</v>
      </c>
      <c r="H101" t="str">
        <f>IF('Source - Funds'!G101="","",'Source - Funds'!G101)</f>
        <v>GENERAL</v>
      </c>
      <c r="I101">
        <f>IF('Source - Funds'!H101="","",'Source - Funds'!H101)</f>
        <v>444758</v>
      </c>
      <c r="J101" t="str">
        <f>IF('Source - Funds'!I101="","",'Source - Funds'!I101)</f>
        <v/>
      </c>
      <c r="K101" t="str">
        <f>IF('Source - Funds'!J101="","",'Source - Funds'!J101)</f>
        <v>N</v>
      </c>
      <c r="L101">
        <f t="shared" si="12"/>
        <v>445758</v>
      </c>
      <c r="M101">
        <v>1.04</v>
      </c>
      <c r="N101" s="24">
        <f t="shared" si="13"/>
        <v>463588.32</v>
      </c>
      <c r="O101" s="24">
        <f t="shared" si="14"/>
        <v>463587.32</v>
      </c>
      <c r="P101" s="23">
        <f t="shared" si="15"/>
        <v>463587</v>
      </c>
      <c r="Q101" s="26" t="s">
        <v>215</v>
      </c>
      <c r="R101" t="str">
        <f t="shared" si="16"/>
        <v>17</v>
      </c>
      <c r="S101" t="str">
        <f t="shared" si="17"/>
        <v>0037</v>
      </c>
      <c r="T101" t="str">
        <f t="shared" si="18"/>
        <v>5</v>
      </c>
      <c r="U101" s="27">
        <f t="shared" si="19"/>
        <v>463587</v>
      </c>
      <c r="V101" t="str">
        <f t="shared" si="20"/>
        <v>17-5-0037</v>
      </c>
      <c r="W101" t="str">
        <f t="shared" si="21"/>
        <v>2025_17_0037_5</v>
      </c>
    </row>
    <row r="102" spans="1:23" x14ac:dyDescent="0.3">
      <c r="A102" t="str">
        <f t="shared" si="11"/>
        <v>1750037</v>
      </c>
      <c r="B102" t="str">
        <f>IF('Source - Funds'!A102="","",'Source - Funds'!A102)</f>
        <v>2026</v>
      </c>
      <c r="C102" t="str">
        <f>IF('Source - Funds'!B102="","",'Source - Funds'!B102)</f>
        <v>17</v>
      </c>
      <c r="D102" t="str">
        <f>IF('Source - Funds'!C102="","",'Source - Funds'!C102)</f>
        <v>5</v>
      </c>
      <c r="E102" t="str">
        <f>IF('Source - Funds'!D102="","",'Source - Funds'!D102)</f>
        <v>0037</v>
      </c>
      <c r="F102" t="str">
        <f>IF('Source - Funds'!E102="","",'Source - Funds'!E102)</f>
        <v>BUTLER CARNEGIE PUBLIC LIBRARY</v>
      </c>
      <c r="G102" t="str">
        <f>IF('Source - Funds'!F102="","",'Source - Funds'!F102)</f>
        <v>0061</v>
      </c>
      <c r="H102" t="str">
        <f>IF('Source - Funds'!G102="","",'Source - Funds'!G102)</f>
        <v>RAINY DAY</v>
      </c>
      <c r="I102">
        <f>IF('Source - Funds'!H102="","",'Source - Funds'!H102)</f>
        <v>1000</v>
      </c>
      <c r="J102" t="str">
        <f>IF('Source - Funds'!I102="","",'Source - Funds'!I102)</f>
        <v/>
      </c>
      <c r="K102" t="str">
        <f>IF('Source - Funds'!J102="","",'Source - Funds'!J102)</f>
        <v>N</v>
      </c>
      <c r="L102">
        <f t="shared" si="12"/>
        <v>445758</v>
      </c>
      <c r="M102">
        <v>1.04</v>
      </c>
      <c r="N102" s="24">
        <f t="shared" si="13"/>
        <v>463588.32</v>
      </c>
      <c r="O102" s="24">
        <f t="shared" si="14"/>
        <v>463587.32</v>
      </c>
      <c r="P102" s="23">
        <f t="shared" si="15"/>
        <v>463587</v>
      </c>
      <c r="Q102" s="26" t="s">
        <v>215</v>
      </c>
      <c r="R102" t="str">
        <f t="shared" si="16"/>
        <v>17</v>
      </c>
      <c r="S102" t="str">
        <f t="shared" si="17"/>
        <v>0037</v>
      </c>
      <c r="T102" t="str">
        <f t="shared" si="18"/>
        <v>5</v>
      </c>
      <c r="U102" s="27">
        <f t="shared" si="19"/>
        <v>463587</v>
      </c>
      <c r="V102" t="str">
        <f t="shared" si="20"/>
        <v>17-5-0037</v>
      </c>
      <c r="W102" t="str">
        <f t="shared" si="21"/>
        <v>2025_17_0037_5</v>
      </c>
    </row>
    <row r="103" spans="1:23" x14ac:dyDescent="0.3">
      <c r="A103" t="str">
        <f t="shared" si="11"/>
        <v>1750038</v>
      </c>
      <c r="B103" t="str">
        <f>IF('Source - Funds'!A103="","",'Source - Funds'!A103)</f>
        <v>2026</v>
      </c>
      <c r="C103" t="str">
        <f>IF('Source - Funds'!B103="","",'Source - Funds'!B103)</f>
        <v>17</v>
      </c>
      <c r="D103" t="str">
        <f>IF('Source - Funds'!C103="","",'Source - Funds'!C103)</f>
        <v>5</v>
      </c>
      <c r="E103" t="str">
        <f>IF('Source - Funds'!D103="","",'Source - Funds'!D103)</f>
        <v>0038</v>
      </c>
      <c r="F103" t="str">
        <f>IF('Source - Funds'!E103="","",'Source - Funds'!E103)</f>
        <v>GARRETT PUBLIC LIBRARY</v>
      </c>
      <c r="G103" t="str">
        <f>IF('Source - Funds'!F103="","",'Source - Funds'!F103)</f>
        <v>0061</v>
      </c>
      <c r="H103" t="str">
        <f>IF('Source - Funds'!G103="","",'Source - Funds'!G103)</f>
        <v>RAINY DAY</v>
      </c>
      <c r="I103">
        <f>IF('Source - Funds'!H103="","",'Source - Funds'!H103)</f>
        <v>96759</v>
      </c>
      <c r="J103" t="str">
        <f>IF('Source - Funds'!I103="","",'Source - Funds'!I103)</f>
        <v/>
      </c>
      <c r="K103" t="str">
        <f>IF('Source - Funds'!J103="","",'Source - Funds'!J103)</f>
        <v>N</v>
      </c>
      <c r="L103">
        <f t="shared" si="12"/>
        <v>1651588</v>
      </c>
      <c r="M103">
        <v>1.04</v>
      </c>
      <c r="N103" s="24">
        <f t="shared" si="13"/>
        <v>1717651.52</v>
      </c>
      <c r="O103" s="24">
        <f t="shared" si="14"/>
        <v>1717650.52</v>
      </c>
      <c r="P103" s="23">
        <f t="shared" si="15"/>
        <v>1717650</v>
      </c>
      <c r="Q103" s="26" t="s">
        <v>215</v>
      </c>
      <c r="R103" t="str">
        <f t="shared" si="16"/>
        <v>17</v>
      </c>
      <c r="S103" t="str">
        <f t="shared" si="17"/>
        <v>0038</v>
      </c>
      <c r="T103" t="str">
        <f t="shared" si="18"/>
        <v>5</v>
      </c>
      <c r="U103" s="27">
        <f t="shared" si="19"/>
        <v>1717650</v>
      </c>
      <c r="V103" t="str">
        <f t="shared" si="20"/>
        <v>17-5-0038</v>
      </c>
      <c r="W103" t="str">
        <f t="shared" si="21"/>
        <v>2025_17_0038_5</v>
      </c>
    </row>
    <row r="104" spans="1:23" x14ac:dyDescent="0.3">
      <c r="A104" t="str">
        <f t="shared" si="11"/>
        <v>1750038</v>
      </c>
      <c r="B104" t="str">
        <f>IF('Source - Funds'!A104="","",'Source - Funds'!A104)</f>
        <v>2026</v>
      </c>
      <c r="C104" t="str">
        <f>IF('Source - Funds'!B104="","",'Source - Funds'!B104)</f>
        <v>17</v>
      </c>
      <c r="D104" t="str">
        <f>IF('Source - Funds'!C104="","",'Source - Funds'!C104)</f>
        <v>5</v>
      </c>
      <c r="E104" t="str">
        <f>IF('Source - Funds'!D104="","",'Source - Funds'!D104)</f>
        <v>0038</v>
      </c>
      <c r="F104" t="str">
        <f>IF('Source - Funds'!E104="","",'Source - Funds'!E104)</f>
        <v>GARRETT PUBLIC LIBRARY</v>
      </c>
      <c r="G104" t="str">
        <f>IF('Source - Funds'!F104="","",'Source - Funds'!F104)</f>
        <v>0101</v>
      </c>
      <c r="H104" t="str">
        <f>IF('Source - Funds'!G104="","",'Source - Funds'!G104)</f>
        <v>GENERAL</v>
      </c>
      <c r="I104">
        <f>IF('Source - Funds'!H104="","",'Source - Funds'!H104)</f>
        <v>1206390</v>
      </c>
      <c r="J104" t="str">
        <f>IF('Source - Funds'!I104="","",'Source - Funds'!I104)</f>
        <v/>
      </c>
      <c r="K104" t="str">
        <f>IF('Source - Funds'!J104="","",'Source - Funds'!J104)</f>
        <v>N</v>
      </c>
      <c r="L104">
        <f t="shared" si="12"/>
        <v>1651588</v>
      </c>
      <c r="M104">
        <v>1.04</v>
      </c>
      <c r="N104" s="24">
        <f t="shared" si="13"/>
        <v>1717651.52</v>
      </c>
      <c r="O104" s="24">
        <f t="shared" si="14"/>
        <v>1717650.52</v>
      </c>
      <c r="P104" s="23">
        <f t="shared" si="15"/>
        <v>1717650</v>
      </c>
      <c r="Q104" s="26" t="s">
        <v>215</v>
      </c>
      <c r="R104" t="str">
        <f t="shared" si="16"/>
        <v>17</v>
      </c>
      <c r="S104" t="str">
        <f t="shared" si="17"/>
        <v>0038</v>
      </c>
      <c r="T104" t="str">
        <f t="shared" si="18"/>
        <v>5</v>
      </c>
      <c r="U104" s="27">
        <f t="shared" si="19"/>
        <v>1717650</v>
      </c>
      <c r="V104" t="str">
        <f t="shared" si="20"/>
        <v>17-5-0038</v>
      </c>
      <c r="W104" t="str">
        <f t="shared" si="21"/>
        <v>2025_17_0038_5</v>
      </c>
    </row>
    <row r="105" spans="1:23" x14ac:dyDescent="0.3">
      <c r="A105" t="str">
        <f t="shared" si="11"/>
        <v>1750038</v>
      </c>
      <c r="B105" t="str">
        <f>IF('Source - Funds'!A105="","",'Source - Funds'!A105)</f>
        <v>2026</v>
      </c>
      <c r="C105" t="str">
        <f>IF('Source - Funds'!B105="","",'Source - Funds'!B105)</f>
        <v>17</v>
      </c>
      <c r="D105" t="str">
        <f>IF('Source - Funds'!C105="","",'Source - Funds'!C105)</f>
        <v>5</v>
      </c>
      <c r="E105" t="str">
        <f>IF('Source - Funds'!D105="","",'Source - Funds'!D105)</f>
        <v>0038</v>
      </c>
      <c r="F105" t="str">
        <f>IF('Source - Funds'!E105="","",'Source - Funds'!E105)</f>
        <v>GARRETT PUBLIC LIBRARY</v>
      </c>
      <c r="G105" t="str">
        <f>IF('Source - Funds'!F105="","",'Source - Funds'!F105)</f>
        <v>0180</v>
      </c>
      <c r="H105" t="str">
        <f>IF('Source - Funds'!G105="","",'Source - Funds'!G105)</f>
        <v>DEBT SERVICE</v>
      </c>
      <c r="I105">
        <f>IF('Source - Funds'!H105="","",'Source - Funds'!H105)</f>
        <v>200822</v>
      </c>
      <c r="J105" t="str">
        <f>IF('Source - Funds'!I105="","",'Source - Funds'!I105)</f>
        <v/>
      </c>
      <c r="K105" t="str">
        <f>IF('Source - Funds'!J105="","",'Source - Funds'!J105)</f>
        <v>N</v>
      </c>
      <c r="L105">
        <f t="shared" si="12"/>
        <v>1651588</v>
      </c>
      <c r="M105">
        <v>1.04</v>
      </c>
      <c r="N105" s="24">
        <f t="shared" si="13"/>
        <v>1717651.52</v>
      </c>
      <c r="O105" s="24">
        <f t="shared" si="14"/>
        <v>1717650.52</v>
      </c>
      <c r="P105" s="23">
        <f t="shared" si="15"/>
        <v>1717650</v>
      </c>
      <c r="Q105" s="26" t="s">
        <v>215</v>
      </c>
      <c r="R105" t="str">
        <f t="shared" si="16"/>
        <v>17</v>
      </c>
      <c r="S105" t="str">
        <f t="shared" si="17"/>
        <v>0038</v>
      </c>
      <c r="T105" t="str">
        <f t="shared" si="18"/>
        <v>5</v>
      </c>
      <c r="U105" s="27">
        <f t="shared" si="19"/>
        <v>1717650</v>
      </c>
      <c r="V105" t="str">
        <f t="shared" si="20"/>
        <v>17-5-0038</v>
      </c>
      <c r="W105" t="str">
        <f t="shared" si="21"/>
        <v>2025_17_0038_5</v>
      </c>
    </row>
    <row r="106" spans="1:23" x14ac:dyDescent="0.3">
      <c r="A106" t="str">
        <f t="shared" si="11"/>
        <v>1750038</v>
      </c>
      <c r="B106" t="str">
        <f>IF('Source - Funds'!A106="","",'Source - Funds'!A106)</f>
        <v>2026</v>
      </c>
      <c r="C106" t="str">
        <f>IF('Source - Funds'!B106="","",'Source - Funds'!B106)</f>
        <v>17</v>
      </c>
      <c r="D106" t="str">
        <f>IF('Source - Funds'!C106="","",'Source - Funds'!C106)</f>
        <v>5</v>
      </c>
      <c r="E106" t="str">
        <f>IF('Source - Funds'!D106="","",'Source - Funds'!D106)</f>
        <v>0038</v>
      </c>
      <c r="F106" t="str">
        <f>IF('Source - Funds'!E106="","",'Source - Funds'!E106)</f>
        <v>GARRETT PUBLIC LIBRARY</v>
      </c>
      <c r="G106" t="str">
        <f>IF('Source - Funds'!F106="","",'Source - Funds'!F106)</f>
        <v>2011</v>
      </c>
      <c r="H106" t="str">
        <f>IF('Source - Funds'!G106="","",'Source - Funds'!G106)</f>
        <v>LIRF</v>
      </c>
      <c r="I106">
        <f>IF('Source - Funds'!H106="","",'Source - Funds'!H106)</f>
        <v>147617</v>
      </c>
      <c r="J106" t="str">
        <f>IF('Source - Funds'!I106="","",'Source - Funds'!I106)</f>
        <v/>
      </c>
      <c r="K106" t="str">
        <f>IF('Source - Funds'!J106="","",'Source - Funds'!J106)</f>
        <v>N</v>
      </c>
      <c r="L106">
        <f t="shared" si="12"/>
        <v>1651588</v>
      </c>
      <c r="M106">
        <v>1.04</v>
      </c>
      <c r="N106" s="24">
        <f t="shared" si="13"/>
        <v>1717651.52</v>
      </c>
      <c r="O106" s="24">
        <f t="shared" si="14"/>
        <v>1717650.52</v>
      </c>
      <c r="P106" s="23">
        <f t="shared" si="15"/>
        <v>1717650</v>
      </c>
      <c r="Q106" s="26" t="s">
        <v>215</v>
      </c>
      <c r="R106" t="str">
        <f t="shared" si="16"/>
        <v>17</v>
      </c>
      <c r="S106" t="str">
        <f t="shared" si="17"/>
        <v>0038</v>
      </c>
      <c r="T106" t="str">
        <f t="shared" si="18"/>
        <v>5</v>
      </c>
      <c r="U106" s="27">
        <f t="shared" si="19"/>
        <v>1717650</v>
      </c>
      <c r="V106" t="str">
        <f t="shared" si="20"/>
        <v>17-5-0038</v>
      </c>
      <c r="W106" t="str">
        <f t="shared" si="21"/>
        <v>2025_17_0038_5</v>
      </c>
    </row>
    <row r="107" spans="1:23" x14ac:dyDescent="0.3">
      <c r="A107" t="str">
        <f t="shared" si="11"/>
        <v>1750039</v>
      </c>
      <c r="B107" t="str">
        <f>IF('Source - Funds'!A107="","",'Source - Funds'!A107)</f>
        <v>2026</v>
      </c>
      <c r="C107" t="str">
        <f>IF('Source - Funds'!B107="","",'Source - Funds'!B107)</f>
        <v>17</v>
      </c>
      <c r="D107" t="str">
        <f>IF('Source - Funds'!C107="","",'Source - Funds'!C107)</f>
        <v>5</v>
      </c>
      <c r="E107" t="str">
        <f>IF('Source - Funds'!D107="","",'Source - Funds'!D107)</f>
        <v>0039</v>
      </c>
      <c r="F107" t="str">
        <f>IF('Source - Funds'!E107="","",'Source - Funds'!E107)</f>
        <v>WATERLOO PUBLIC LIBRARY</v>
      </c>
      <c r="G107" t="str">
        <f>IF('Source - Funds'!F107="","",'Source - Funds'!F107)</f>
        <v>0180</v>
      </c>
      <c r="H107" t="str">
        <f>IF('Source - Funds'!G107="","",'Source - Funds'!G107)</f>
        <v>DEBT SERVICE</v>
      </c>
      <c r="I107">
        <f>IF('Source - Funds'!H107="","",'Source - Funds'!H107)</f>
        <v>56300</v>
      </c>
      <c r="J107" t="str">
        <f>IF('Source - Funds'!I107="","",'Source - Funds'!I107)</f>
        <v/>
      </c>
      <c r="K107" t="str">
        <f>IF('Source - Funds'!J107="","",'Source - Funds'!J107)</f>
        <v>N</v>
      </c>
      <c r="L107">
        <f t="shared" si="12"/>
        <v>601895</v>
      </c>
      <c r="M107">
        <v>1.04</v>
      </c>
      <c r="N107" s="24">
        <f t="shared" si="13"/>
        <v>625970.80000000005</v>
      </c>
      <c r="O107" s="24">
        <f t="shared" si="14"/>
        <v>625969.80000000005</v>
      </c>
      <c r="P107" s="23">
        <f t="shared" si="15"/>
        <v>625969</v>
      </c>
      <c r="Q107" s="26" t="s">
        <v>215</v>
      </c>
      <c r="R107" t="str">
        <f t="shared" si="16"/>
        <v>17</v>
      </c>
      <c r="S107" t="str">
        <f t="shared" si="17"/>
        <v>0039</v>
      </c>
      <c r="T107" t="str">
        <f t="shared" si="18"/>
        <v>5</v>
      </c>
      <c r="U107" s="27">
        <f t="shared" si="19"/>
        <v>625969</v>
      </c>
      <c r="V107" t="str">
        <f t="shared" si="20"/>
        <v>17-5-0039</v>
      </c>
      <c r="W107" t="str">
        <f t="shared" si="21"/>
        <v>2025_17_0039_5</v>
      </c>
    </row>
    <row r="108" spans="1:23" x14ac:dyDescent="0.3">
      <c r="A108" t="str">
        <f t="shared" si="11"/>
        <v>1750039</v>
      </c>
      <c r="B108" t="str">
        <f>IF('Source - Funds'!A108="","",'Source - Funds'!A108)</f>
        <v>2026</v>
      </c>
      <c r="C108" t="str">
        <f>IF('Source - Funds'!B108="","",'Source - Funds'!B108)</f>
        <v>17</v>
      </c>
      <c r="D108" t="str">
        <f>IF('Source - Funds'!C108="","",'Source - Funds'!C108)</f>
        <v>5</v>
      </c>
      <c r="E108" t="str">
        <f>IF('Source - Funds'!D108="","",'Source - Funds'!D108)</f>
        <v>0039</v>
      </c>
      <c r="F108" t="str">
        <f>IF('Source - Funds'!E108="","",'Source - Funds'!E108)</f>
        <v>WATERLOO PUBLIC LIBRARY</v>
      </c>
      <c r="G108" t="str">
        <f>IF('Source - Funds'!F108="","",'Source - Funds'!F108)</f>
        <v>0101</v>
      </c>
      <c r="H108" t="str">
        <f>IF('Source - Funds'!G108="","",'Source - Funds'!G108)</f>
        <v>GENERAL</v>
      </c>
      <c r="I108">
        <f>IF('Source - Funds'!H108="","",'Source - Funds'!H108)</f>
        <v>524777</v>
      </c>
      <c r="J108" t="str">
        <f>IF('Source - Funds'!I108="","",'Source - Funds'!I108)</f>
        <v/>
      </c>
      <c r="K108" t="str">
        <f>IF('Source - Funds'!J108="","",'Source - Funds'!J108)</f>
        <v>N</v>
      </c>
      <c r="L108">
        <f t="shared" si="12"/>
        <v>601895</v>
      </c>
      <c r="M108">
        <v>1.04</v>
      </c>
      <c r="N108" s="24">
        <f t="shared" si="13"/>
        <v>625970.80000000005</v>
      </c>
      <c r="O108" s="24">
        <f t="shared" si="14"/>
        <v>625969.80000000005</v>
      </c>
      <c r="P108" s="23">
        <f t="shared" si="15"/>
        <v>625969</v>
      </c>
      <c r="Q108" s="26" t="s">
        <v>215</v>
      </c>
      <c r="R108" t="str">
        <f t="shared" si="16"/>
        <v>17</v>
      </c>
      <c r="S108" t="str">
        <f t="shared" si="17"/>
        <v>0039</v>
      </c>
      <c r="T108" t="str">
        <f t="shared" si="18"/>
        <v>5</v>
      </c>
      <c r="U108" s="27">
        <f t="shared" si="19"/>
        <v>625969</v>
      </c>
      <c r="V108" t="str">
        <f t="shared" si="20"/>
        <v>17-5-0039</v>
      </c>
      <c r="W108" t="str">
        <f t="shared" si="21"/>
        <v>2025_17_0039_5</v>
      </c>
    </row>
    <row r="109" spans="1:23" x14ac:dyDescent="0.3">
      <c r="A109" t="str">
        <f t="shared" si="11"/>
        <v>1750039</v>
      </c>
      <c r="B109" t="str">
        <f>IF('Source - Funds'!A109="","",'Source - Funds'!A109)</f>
        <v>2026</v>
      </c>
      <c r="C109" t="str">
        <f>IF('Source - Funds'!B109="","",'Source - Funds'!B109)</f>
        <v>17</v>
      </c>
      <c r="D109" t="str">
        <f>IF('Source - Funds'!C109="","",'Source - Funds'!C109)</f>
        <v>5</v>
      </c>
      <c r="E109" t="str">
        <f>IF('Source - Funds'!D109="","",'Source - Funds'!D109)</f>
        <v>0039</v>
      </c>
      <c r="F109" t="str">
        <f>IF('Source - Funds'!E109="","",'Source - Funds'!E109)</f>
        <v>WATERLOO PUBLIC LIBRARY</v>
      </c>
      <c r="G109" t="str">
        <f>IF('Source - Funds'!F109="","",'Source - Funds'!F109)</f>
        <v>0061</v>
      </c>
      <c r="H109" t="str">
        <f>IF('Source - Funds'!G109="","",'Source - Funds'!G109)</f>
        <v>RAINY DAY</v>
      </c>
      <c r="I109">
        <f>IF('Source - Funds'!H109="","",'Source - Funds'!H109)</f>
        <v>20818</v>
      </c>
      <c r="J109" t="str">
        <f>IF('Source - Funds'!I109="","",'Source - Funds'!I109)</f>
        <v/>
      </c>
      <c r="K109" t="str">
        <f>IF('Source - Funds'!J109="","",'Source - Funds'!J109)</f>
        <v>N</v>
      </c>
      <c r="L109">
        <f t="shared" si="12"/>
        <v>601895</v>
      </c>
      <c r="M109">
        <v>1.04</v>
      </c>
      <c r="N109" s="24">
        <f t="shared" si="13"/>
        <v>625970.80000000005</v>
      </c>
      <c r="O109" s="24">
        <f t="shared" si="14"/>
        <v>625969.80000000005</v>
      </c>
      <c r="P109" s="23">
        <f t="shared" si="15"/>
        <v>625969</v>
      </c>
      <c r="Q109" s="26" t="s">
        <v>215</v>
      </c>
      <c r="R109" t="str">
        <f t="shared" si="16"/>
        <v>17</v>
      </c>
      <c r="S109" t="str">
        <f t="shared" si="17"/>
        <v>0039</v>
      </c>
      <c r="T109" t="str">
        <f t="shared" si="18"/>
        <v>5</v>
      </c>
      <c r="U109" s="27">
        <f t="shared" si="19"/>
        <v>625969</v>
      </c>
      <c r="V109" t="str">
        <f t="shared" si="20"/>
        <v>17-5-0039</v>
      </c>
      <c r="W109" t="str">
        <f t="shared" si="21"/>
        <v>2025_17_0039_5</v>
      </c>
    </row>
    <row r="110" spans="1:23" x14ac:dyDescent="0.3">
      <c r="A110" t="str">
        <f t="shared" si="11"/>
        <v>1850040</v>
      </c>
      <c r="B110" t="str">
        <f>IF('Source - Funds'!A110="","",'Source - Funds'!A110)</f>
        <v>2026</v>
      </c>
      <c r="C110" t="str">
        <f>IF('Source - Funds'!B110="","",'Source - Funds'!B110)</f>
        <v>18</v>
      </c>
      <c r="D110" t="str">
        <f>IF('Source - Funds'!C110="","",'Source - Funds'!C110)</f>
        <v>5</v>
      </c>
      <c r="E110" t="str">
        <f>IF('Source - Funds'!D110="","",'Source - Funds'!D110)</f>
        <v>0040</v>
      </c>
      <c r="F110" t="str">
        <f>IF('Source - Funds'!E110="","",'Source - Funds'!E110)</f>
        <v>MUNCIE PUBLIC LIBRARY</v>
      </c>
      <c r="G110" t="str">
        <f>IF('Source - Funds'!F110="","",'Source - Funds'!F110)</f>
        <v>0101</v>
      </c>
      <c r="H110" t="str">
        <f>IF('Source - Funds'!G110="","",'Source - Funds'!G110)</f>
        <v>GENERAL</v>
      </c>
      <c r="I110">
        <f>IF('Source - Funds'!H110="","",'Source - Funds'!H110)</f>
        <v>7799102</v>
      </c>
      <c r="J110" t="str">
        <f>IF('Source - Funds'!I110="","",'Source - Funds'!I110)</f>
        <v/>
      </c>
      <c r="K110" t="str">
        <f>IF('Source - Funds'!J110="","",'Source - Funds'!J110)</f>
        <v>N</v>
      </c>
      <c r="L110">
        <f t="shared" si="12"/>
        <v>7799102</v>
      </c>
      <c r="M110">
        <v>1.04</v>
      </c>
      <c r="N110" s="24">
        <f t="shared" si="13"/>
        <v>8111066.0800000001</v>
      </c>
      <c r="O110" s="24">
        <f t="shared" si="14"/>
        <v>8111065.0800000001</v>
      </c>
      <c r="P110" s="23">
        <f t="shared" si="15"/>
        <v>8111065</v>
      </c>
      <c r="Q110" s="26" t="s">
        <v>215</v>
      </c>
      <c r="R110" t="str">
        <f t="shared" si="16"/>
        <v>18</v>
      </c>
      <c r="S110" t="str">
        <f t="shared" si="17"/>
        <v>0040</v>
      </c>
      <c r="T110" t="str">
        <f t="shared" si="18"/>
        <v>5</v>
      </c>
      <c r="U110" s="27">
        <f t="shared" si="19"/>
        <v>8111065</v>
      </c>
      <c r="V110" t="str">
        <f t="shared" si="20"/>
        <v>18-5-0040</v>
      </c>
      <c r="W110" t="str">
        <f t="shared" si="21"/>
        <v>2025_18_0040_5</v>
      </c>
    </row>
    <row r="111" spans="1:23" x14ac:dyDescent="0.3">
      <c r="A111" t="str">
        <f t="shared" si="11"/>
        <v>1850041</v>
      </c>
      <c r="B111" t="str">
        <f>IF('Source - Funds'!A111="","",'Source - Funds'!A111)</f>
        <v>2026</v>
      </c>
      <c r="C111" t="str">
        <f>IF('Source - Funds'!B111="","",'Source - Funds'!B111)</f>
        <v>18</v>
      </c>
      <c r="D111" t="str">
        <f>IF('Source - Funds'!C111="","",'Source - Funds'!C111)</f>
        <v>5</v>
      </c>
      <c r="E111" t="str">
        <f>IF('Source - Funds'!D111="","",'Source - Funds'!D111)</f>
        <v>0041</v>
      </c>
      <c r="F111" t="str">
        <f>IF('Source - Funds'!E111="","",'Source - Funds'!E111)</f>
        <v>YORKTOWN - MT PLEASANT LIBRARY</v>
      </c>
      <c r="G111" t="str">
        <f>IF('Source - Funds'!F111="","",'Source - Funds'!F111)</f>
        <v>0101</v>
      </c>
      <c r="H111" t="str">
        <f>IF('Source - Funds'!G111="","",'Source - Funds'!G111)</f>
        <v>GENERAL</v>
      </c>
      <c r="I111">
        <f>IF('Source - Funds'!H111="","",'Source - Funds'!H111)</f>
        <v>878450</v>
      </c>
      <c r="J111" t="str">
        <f>IF('Source - Funds'!I111="","",'Source - Funds'!I111)</f>
        <v/>
      </c>
      <c r="K111" t="str">
        <f>IF('Source - Funds'!J111="","",'Source - Funds'!J111)</f>
        <v>N</v>
      </c>
      <c r="L111">
        <f t="shared" si="12"/>
        <v>1046125</v>
      </c>
      <c r="M111">
        <v>1.04</v>
      </c>
      <c r="N111" s="24">
        <f t="shared" si="13"/>
        <v>1087970</v>
      </c>
      <c r="O111" s="24">
        <f t="shared" si="14"/>
        <v>1087969</v>
      </c>
      <c r="P111" s="23">
        <f t="shared" si="15"/>
        <v>1087969</v>
      </c>
      <c r="Q111" s="26" t="s">
        <v>215</v>
      </c>
      <c r="R111" t="str">
        <f t="shared" si="16"/>
        <v>18</v>
      </c>
      <c r="S111" t="str">
        <f t="shared" si="17"/>
        <v>0041</v>
      </c>
      <c r="T111" t="str">
        <f t="shared" si="18"/>
        <v>5</v>
      </c>
      <c r="U111" s="27">
        <f t="shared" si="19"/>
        <v>1087969</v>
      </c>
      <c r="V111" t="str">
        <f t="shared" si="20"/>
        <v>18-5-0041</v>
      </c>
      <c r="W111" t="str">
        <f t="shared" si="21"/>
        <v>2025_18_0041_5</v>
      </c>
    </row>
    <row r="112" spans="1:23" x14ac:dyDescent="0.3">
      <c r="A112" t="str">
        <f t="shared" si="11"/>
        <v>1850041</v>
      </c>
      <c r="B112" t="str">
        <f>IF('Source - Funds'!A112="","",'Source - Funds'!A112)</f>
        <v>2026</v>
      </c>
      <c r="C112" t="str">
        <f>IF('Source - Funds'!B112="","",'Source - Funds'!B112)</f>
        <v>18</v>
      </c>
      <c r="D112" t="str">
        <f>IF('Source - Funds'!C112="","",'Source - Funds'!C112)</f>
        <v>5</v>
      </c>
      <c r="E112" t="str">
        <f>IF('Source - Funds'!D112="","",'Source - Funds'!D112)</f>
        <v>0041</v>
      </c>
      <c r="F112" t="str">
        <f>IF('Source - Funds'!E112="","",'Source - Funds'!E112)</f>
        <v>YORKTOWN - MT PLEASANT LIBRARY</v>
      </c>
      <c r="G112" t="str">
        <f>IF('Source - Funds'!F112="","",'Source - Funds'!F112)</f>
        <v>0180</v>
      </c>
      <c r="H112" t="str">
        <f>IF('Source - Funds'!G112="","",'Source - Funds'!G112)</f>
        <v>DEBT SERVICE</v>
      </c>
      <c r="I112">
        <f>IF('Source - Funds'!H112="","",'Source - Funds'!H112)</f>
        <v>167675</v>
      </c>
      <c r="J112" t="str">
        <f>IF('Source - Funds'!I112="","",'Source - Funds'!I112)</f>
        <v/>
      </c>
      <c r="K112" t="str">
        <f>IF('Source - Funds'!J112="","",'Source - Funds'!J112)</f>
        <v>N</v>
      </c>
      <c r="L112">
        <f t="shared" si="12"/>
        <v>1046125</v>
      </c>
      <c r="M112">
        <v>1.04</v>
      </c>
      <c r="N112" s="24">
        <f t="shared" si="13"/>
        <v>1087970</v>
      </c>
      <c r="O112" s="24">
        <f t="shared" si="14"/>
        <v>1087969</v>
      </c>
      <c r="P112" s="23">
        <f t="shared" si="15"/>
        <v>1087969</v>
      </c>
      <c r="Q112" s="26" t="s">
        <v>215</v>
      </c>
      <c r="R112" t="str">
        <f t="shared" si="16"/>
        <v>18</v>
      </c>
      <c r="S112" t="str">
        <f t="shared" si="17"/>
        <v>0041</v>
      </c>
      <c r="T112" t="str">
        <f t="shared" si="18"/>
        <v>5</v>
      </c>
      <c r="U112" s="27">
        <f t="shared" si="19"/>
        <v>1087969</v>
      </c>
      <c r="V112" t="str">
        <f t="shared" si="20"/>
        <v>18-5-0041</v>
      </c>
      <c r="W112" t="str">
        <f t="shared" si="21"/>
        <v>2025_18_0041_5</v>
      </c>
    </row>
    <row r="113" spans="1:23" x14ac:dyDescent="0.3">
      <c r="A113" t="str">
        <f t="shared" si="11"/>
        <v>1850041</v>
      </c>
      <c r="B113" t="str">
        <f>IF('Source - Funds'!A113="","",'Source - Funds'!A113)</f>
        <v>2026</v>
      </c>
      <c r="C113" t="str">
        <f>IF('Source - Funds'!B113="","",'Source - Funds'!B113)</f>
        <v>18</v>
      </c>
      <c r="D113" t="str">
        <f>IF('Source - Funds'!C113="","",'Source - Funds'!C113)</f>
        <v>5</v>
      </c>
      <c r="E113" t="str">
        <f>IF('Source - Funds'!D113="","",'Source - Funds'!D113)</f>
        <v>0041</v>
      </c>
      <c r="F113" t="str">
        <f>IF('Source - Funds'!E113="","",'Source - Funds'!E113)</f>
        <v>YORKTOWN - MT PLEASANT LIBRARY</v>
      </c>
      <c r="G113" t="str">
        <f>IF('Source - Funds'!F113="","",'Source - Funds'!F113)</f>
        <v>2011</v>
      </c>
      <c r="H113" t="str">
        <f>IF('Source - Funds'!G113="","",'Source - Funds'!G113)</f>
        <v>LIRF</v>
      </c>
      <c r="I113">
        <f>IF('Source - Funds'!H113="","",'Source - Funds'!H113)</f>
        <v>0</v>
      </c>
      <c r="J113" t="str">
        <f>IF('Source - Funds'!I113="","",'Source - Funds'!I113)</f>
        <v/>
      </c>
      <c r="K113" t="str">
        <f>IF('Source - Funds'!J113="","",'Source - Funds'!J113)</f>
        <v>N</v>
      </c>
      <c r="L113">
        <f t="shared" si="12"/>
        <v>1046125</v>
      </c>
      <c r="M113">
        <v>1.04</v>
      </c>
      <c r="N113" s="24">
        <f t="shared" si="13"/>
        <v>1087970</v>
      </c>
      <c r="O113" s="24">
        <f t="shared" si="14"/>
        <v>1087969</v>
      </c>
      <c r="P113" s="23">
        <f t="shared" si="15"/>
        <v>1087969</v>
      </c>
      <c r="Q113" s="26" t="s">
        <v>215</v>
      </c>
      <c r="R113" t="str">
        <f t="shared" si="16"/>
        <v>18</v>
      </c>
      <c r="S113" t="str">
        <f t="shared" si="17"/>
        <v>0041</v>
      </c>
      <c r="T113" t="str">
        <f t="shared" si="18"/>
        <v>5</v>
      </c>
      <c r="U113" s="27">
        <f t="shared" si="19"/>
        <v>1087969</v>
      </c>
      <c r="V113" t="str">
        <f t="shared" si="20"/>
        <v>18-5-0041</v>
      </c>
      <c r="W113" t="str">
        <f t="shared" si="21"/>
        <v>2025_18_0041_5</v>
      </c>
    </row>
    <row r="114" spans="1:23" x14ac:dyDescent="0.3">
      <c r="A114" t="str">
        <f t="shared" si="11"/>
        <v>1950041</v>
      </c>
      <c r="B114" t="str">
        <f>IF('Source - Funds'!A114="","",'Source - Funds'!A114)</f>
        <v>2026</v>
      </c>
      <c r="C114" t="str">
        <f>IF('Source - Funds'!B114="","",'Source - Funds'!B114)</f>
        <v>19</v>
      </c>
      <c r="D114" t="str">
        <f>IF('Source - Funds'!C114="","",'Source - Funds'!C114)</f>
        <v>5</v>
      </c>
      <c r="E114" t="str">
        <f>IF('Source - Funds'!D114="","",'Source - Funds'!D114)</f>
        <v>0041</v>
      </c>
      <c r="F114" t="str">
        <f>IF('Source - Funds'!E114="","",'Source - Funds'!E114)</f>
        <v>HUNTINGBURG PUBLIC LIBRARY</v>
      </c>
      <c r="G114" t="str">
        <f>IF('Source - Funds'!F114="","",'Source - Funds'!F114)</f>
        <v>2011</v>
      </c>
      <c r="H114" t="str">
        <f>IF('Source - Funds'!G114="","",'Source - Funds'!G114)</f>
        <v>LIRF</v>
      </c>
      <c r="I114">
        <f>IF('Source - Funds'!H114="","",'Source - Funds'!H114)</f>
        <v>0</v>
      </c>
      <c r="J114" t="str">
        <f>IF('Source - Funds'!I114="","",'Source - Funds'!I114)</f>
        <v/>
      </c>
      <c r="K114" t="str">
        <f>IF('Source - Funds'!J114="","",'Source - Funds'!J114)</f>
        <v>N</v>
      </c>
      <c r="L114">
        <f t="shared" si="12"/>
        <v>811760</v>
      </c>
      <c r="M114">
        <v>1.04</v>
      </c>
      <c r="N114" s="24">
        <f t="shared" si="13"/>
        <v>844230.4</v>
      </c>
      <c r="O114" s="24">
        <f t="shared" si="14"/>
        <v>844229.4</v>
      </c>
      <c r="P114" s="23">
        <f t="shared" si="15"/>
        <v>844229</v>
      </c>
      <c r="Q114" s="26" t="s">
        <v>215</v>
      </c>
      <c r="R114" t="str">
        <f t="shared" si="16"/>
        <v>19</v>
      </c>
      <c r="S114" t="str">
        <f t="shared" si="17"/>
        <v>0041</v>
      </c>
      <c r="T114" t="str">
        <f t="shared" si="18"/>
        <v>5</v>
      </c>
      <c r="U114" s="27">
        <f t="shared" si="19"/>
        <v>844229</v>
      </c>
      <c r="V114" t="str">
        <f t="shared" si="20"/>
        <v>19-5-0041</v>
      </c>
      <c r="W114" t="str">
        <f t="shared" si="21"/>
        <v>2025_19_0041_5</v>
      </c>
    </row>
    <row r="115" spans="1:23" x14ac:dyDescent="0.3">
      <c r="A115" t="str">
        <f t="shared" si="11"/>
        <v>1950041</v>
      </c>
      <c r="B115" t="str">
        <f>IF('Source - Funds'!A115="","",'Source - Funds'!A115)</f>
        <v>2026</v>
      </c>
      <c r="C115" t="str">
        <f>IF('Source - Funds'!B115="","",'Source - Funds'!B115)</f>
        <v>19</v>
      </c>
      <c r="D115" t="str">
        <f>IF('Source - Funds'!C115="","",'Source - Funds'!C115)</f>
        <v>5</v>
      </c>
      <c r="E115" t="str">
        <f>IF('Source - Funds'!D115="","",'Source - Funds'!D115)</f>
        <v>0041</v>
      </c>
      <c r="F115" t="str">
        <f>IF('Source - Funds'!E115="","",'Source - Funds'!E115)</f>
        <v>HUNTINGBURG PUBLIC LIBRARY</v>
      </c>
      <c r="G115" t="str">
        <f>IF('Source - Funds'!F115="","",'Source - Funds'!F115)</f>
        <v>0101</v>
      </c>
      <c r="H115" t="str">
        <f>IF('Source - Funds'!G115="","",'Source - Funds'!G115)</f>
        <v>GENERAL</v>
      </c>
      <c r="I115">
        <f>IF('Source - Funds'!H115="","",'Source - Funds'!H115)</f>
        <v>811760</v>
      </c>
      <c r="J115" t="str">
        <f>IF('Source - Funds'!I115="","",'Source - Funds'!I115)</f>
        <v/>
      </c>
      <c r="K115" t="str">
        <f>IF('Source - Funds'!J115="","",'Source - Funds'!J115)</f>
        <v>N</v>
      </c>
      <c r="L115">
        <f t="shared" si="12"/>
        <v>811760</v>
      </c>
      <c r="M115">
        <v>1.04</v>
      </c>
      <c r="N115" s="24">
        <f t="shared" si="13"/>
        <v>844230.4</v>
      </c>
      <c r="O115" s="24">
        <f t="shared" si="14"/>
        <v>844229.4</v>
      </c>
      <c r="P115" s="23">
        <f t="shared" si="15"/>
        <v>844229</v>
      </c>
      <c r="Q115" s="26" t="s">
        <v>215</v>
      </c>
      <c r="R115" t="str">
        <f t="shared" si="16"/>
        <v>19</v>
      </c>
      <c r="S115" t="str">
        <f t="shared" si="17"/>
        <v>0041</v>
      </c>
      <c r="T115" t="str">
        <f t="shared" si="18"/>
        <v>5</v>
      </c>
      <c r="U115" s="27">
        <f t="shared" si="19"/>
        <v>844229</v>
      </c>
      <c r="V115" t="str">
        <f t="shared" si="20"/>
        <v>19-5-0041</v>
      </c>
      <c r="W115" t="str">
        <f t="shared" si="21"/>
        <v>2025_19_0041_5</v>
      </c>
    </row>
    <row r="116" spans="1:23" x14ac:dyDescent="0.3">
      <c r="A116" t="str">
        <f t="shared" si="11"/>
        <v>1950041</v>
      </c>
      <c r="B116" t="str">
        <f>IF('Source - Funds'!A116="","",'Source - Funds'!A116)</f>
        <v>2026</v>
      </c>
      <c r="C116" t="str">
        <f>IF('Source - Funds'!B116="","",'Source - Funds'!B116)</f>
        <v>19</v>
      </c>
      <c r="D116" t="str">
        <f>IF('Source - Funds'!C116="","",'Source - Funds'!C116)</f>
        <v>5</v>
      </c>
      <c r="E116" t="str">
        <f>IF('Source - Funds'!D116="","",'Source - Funds'!D116)</f>
        <v>0041</v>
      </c>
      <c r="F116" t="str">
        <f>IF('Source - Funds'!E116="","",'Source - Funds'!E116)</f>
        <v>HUNTINGBURG PUBLIC LIBRARY</v>
      </c>
      <c r="G116" t="str">
        <f>IF('Source - Funds'!F116="","",'Source - Funds'!F116)</f>
        <v>0061</v>
      </c>
      <c r="H116" t="str">
        <f>IF('Source - Funds'!G116="","",'Source - Funds'!G116)</f>
        <v>RAINY DAY</v>
      </c>
      <c r="I116">
        <f>IF('Source - Funds'!H116="","",'Source - Funds'!H116)</f>
        <v>0</v>
      </c>
      <c r="J116" t="str">
        <f>IF('Source - Funds'!I116="","",'Source - Funds'!I116)</f>
        <v/>
      </c>
      <c r="K116" t="str">
        <f>IF('Source - Funds'!J116="","",'Source - Funds'!J116)</f>
        <v>N</v>
      </c>
      <c r="L116">
        <f t="shared" si="12"/>
        <v>811760</v>
      </c>
      <c r="M116">
        <v>1.04</v>
      </c>
      <c r="N116" s="24">
        <f t="shared" si="13"/>
        <v>844230.4</v>
      </c>
      <c r="O116" s="24">
        <f t="shared" si="14"/>
        <v>844229.4</v>
      </c>
      <c r="P116" s="23">
        <f t="shared" si="15"/>
        <v>844229</v>
      </c>
      <c r="Q116" s="26" t="s">
        <v>215</v>
      </c>
      <c r="R116" t="str">
        <f t="shared" si="16"/>
        <v>19</v>
      </c>
      <c r="S116" t="str">
        <f t="shared" si="17"/>
        <v>0041</v>
      </c>
      <c r="T116" t="str">
        <f t="shared" si="18"/>
        <v>5</v>
      </c>
      <c r="U116" s="27">
        <f t="shared" si="19"/>
        <v>844229</v>
      </c>
      <c r="V116" t="str">
        <f t="shared" si="20"/>
        <v>19-5-0041</v>
      </c>
      <c r="W116" t="str">
        <f t="shared" si="21"/>
        <v>2025_19_0041_5</v>
      </c>
    </row>
    <row r="117" spans="1:23" x14ac:dyDescent="0.3">
      <c r="A117" t="str">
        <f t="shared" si="11"/>
        <v>1950042</v>
      </c>
      <c r="B117" t="str">
        <f>IF('Source - Funds'!A117="","",'Source - Funds'!A117)</f>
        <v>2026</v>
      </c>
      <c r="C117" t="str">
        <f>IF('Source - Funds'!B117="","",'Source - Funds'!B117)</f>
        <v>19</v>
      </c>
      <c r="D117" t="str">
        <f>IF('Source - Funds'!C117="","",'Source - Funds'!C117)</f>
        <v>5</v>
      </c>
      <c r="E117" t="str">
        <f>IF('Source - Funds'!D117="","",'Source - Funds'!D117)</f>
        <v>0042</v>
      </c>
      <c r="F117" t="str">
        <f>IF('Source - Funds'!E117="","",'Source - Funds'!E117)</f>
        <v>JASPER PUBLIC LIBRARY</v>
      </c>
      <c r="G117" t="str">
        <f>IF('Source - Funds'!F117="","",'Source - Funds'!F117)</f>
        <v>0061</v>
      </c>
      <c r="H117" t="str">
        <f>IF('Source - Funds'!G117="","",'Source - Funds'!G117)</f>
        <v>RAINY DAY</v>
      </c>
      <c r="I117">
        <f>IF('Source - Funds'!H117="","",'Source - Funds'!H117)</f>
        <v>45000</v>
      </c>
      <c r="J117" t="str">
        <f>IF('Source - Funds'!I117="","",'Source - Funds'!I117)</f>
        <v/>
      </c>
      <c r="K117" t="str">
        <f>IF('Source - Funds'!J117="","",'Source - Funds'!J117)</f>
        <v>N</v>
      </c>
      <c r="L117">
        <f t="shared" si="12"/>
        <v>2206576</v>
      </c>
      <c r="M117">
        <v>1.04</v>
      </c>
      <c r="N117" s="24">
        <f t="shared" si="13"/>
        <v>2294839.04</v>
      </c>
      <c r="O117" s="24">
        <f t="shared" si="14"/>
        <v>2294838.04</v>
      </c>
      <c r="P117" s="23">
        <f t="shared" si="15"/>
        <v>2294838</v>
      </c>
      <c r="Q117" s="26" t="s">
        <v>215</v>
      </c>
      <c r="R117" t="str">
        <f t="shared" si="16"/>
        <v>19</v>
      </c>
      <c r="S117" t="str">
        <f t="shared" si="17"/>
        <v>0042</v>
      </c>
      <c r="T117" t="str">
        <f t="shared" si="18"/>
        <v>5</v>
      </c>
      <c r="U117" s="27">
        <f t="shared" si="19"/>
        <v>2294838</v>
      </c>
      <c r="V117" t="str">
        <f t="shared" si="20"/>
        <v>19-5-0042</v>
      </c>
      <c r="W117" t="str">
        <f t="shared" si="21"/>
        <v>2025_19_0042_5</v>
      </c>
    </row>
    <row r="118" spans="1:23" x14ac:dyDescent="0.3">
      <c r="A118" t="str">
        <f t="shared" si="11"/>
        <v>1950042</v>
      </c>
      <c r="B118" t="str">
        <f>IF('Source - Funds'!A118="","",'Source - Funds'!A118)</f>
        <v>2026</v>
      </c>
      <c r="C118" t="str">
        <f>IF('Source - Funds'!B118="","",'Source - Funds'!B118)</f>
        <v>19</v>
      </c>
      <c r="D118" t="str">
        <f>IF('Source - Funds'!C118="","",'Source - Funds'!C118)</f>
        <v>5</v>
      </c>
      <c r="E118" t="str">
        <f>IF('Source - Funds'!D118="","",'Source - Funds'!D118)</f>
        <v>0042</v>
      </c>
      <c r="F118" t="str">
        <f>IF('Source - Funds'!E118="","",'Source - Funds'!E118)</f>
        <v>JASPER PUBLIC LIBRARY</v>
      </c>
      <c r="G118" t="str">
        <f>IF('Source - Funds'!F118="","",'Source - Funds'!F118)</f>
        <v>0101</v>
      </c>
      <c r="H118" t="str">
        <f>IF('Source - Funds'!G118="","",'Source - Funds'!G118)</f>
        <v>GENERAL</v>
      </c>
      <c r="I118">
        <f>IF('Source - Funds'!H118="","",'Source - Funds'!H118)</f>
        <v>1589576</v>
      </c>
      <c r="J118" t="str">
        <f>IF('Source - Funds'!I118="","",'Source - Funds'!I118)</f>
        <v/>
      </c>
      <c r="K118" t="str">
        <f>IF('Source - Funds'!J118="","",'Source - Funds'!J118)</f>
        <v>N</v>
      </c>
      <c r="L118">
        <f t="shared" si="12"/>
        <v>2206576</v>
      </c>
      <c r="M118">
        <v>1.04</v>
      </c>
      <c r="N118" s="24">
        <f t="shared" si="13"/>
        <v>2294839.04</v>
      </c>
      <c r="O118" s="24">
        <f t="shared" si="14"/>
        <v>2294838.04</v>
      </c>
      <c r="P118" s="23">
        <f t="shared" si="15"/>
        <v>2294838</v>
      </c>
      <c r="Q118" s="26" t="s">
        <v>215</v>
      </c>
      <c r="R118" t="str">
        <f t="shared" si="16"/>
        <v>19</v>
      </c>
      <c r="S118" t="str">
        <f t="shared" si="17"/>
        <v>0042</v>
      </c>
      <c r="T118" t="str">
        <f t="shared" si="18"/>
        <v>5</v>
      </c>
      <c r="U118" s="27">
        <f t="shared" si="19"/>
        <v>2294838</v>
      </c>
      <c r="V118" t="str">
        <f t="shared" si="20"/>
        <v>19-5-0042</v>
      </c>
      <c r="W118" t="str">
        <f t="shared" si="21"/>
        <v>2025_19_0042_5</v>
      </c>
    </row>
    <row r="119" spans="1:23" x14ac:dyDescent="0.3">
      <c r="A119" t="str">
        <f t="shared" si="11"/>
        <v>1950042</v>
      </c>
      <c r="B119" t="str">
        <f>IF('Source - Funds'!A119="","",'Source - Funds'!A119)</f>
        <v>2026</v>
      </c>
      <c r="C119" t="str">
        <f>IF('Source - Funds'!B119="","",'Source - Funds'!B119)</f>
        <v>19</v>
      </c>
      <c r="D119" t="str">
        <f>IF('Source - Funds'!C119="","",'Source - Funds'!C119)</f>
        <v>5</v>
      </c>
      <c r="E119" t="str">
        <f>IF('Source - Funds'!D119="","",'Source - Funds'!D119)</f>
        <v>0042</v>
      </c>
      <c r="F119" t="str">
        <f>IF('Source - Funds'!E119="","",'Source - Funds'!E119)</f>
        <v>JASPER PUBLIC LIBRARY</v>
      </c>
      <c r="G119" t="str">
        <f>IF('Source - Funds'!F119="","",'Source - Funds'!F119)</f>
        <v>2011</v>
      </c>
      <c r="H119" t="str">
        <f>IF('Source - Funds'!G119="","",'Source - Funds'!G119)</f>
        <v>LIRF</v>
      </c>
      <c r="I119">
        <f>IF('Source - Funds'!H119="","",'Source - Funds'!H119)</f>
        <v>0</v>
      </c>
      <c r="J119" t="str">
        <f>IF('Source - Funds'!I119="","",'Source - Funds'!I119)</f>
        <v/>
      </c>
      <c r="K119" t="str">
        <f>IF('Source - Funds'!J119="","",'Source - Funds'!J119)</f>
        <v>N</v>
      </c>
      <c r="L119">
        <f t="shared" si="12"/>
        <v>2206576</v>
      </c>
      <c r="M119">
        <v>1.04</v>
      </c>
      <c r="N119" s="24">
        <f t="shared" si="13"/>
        <v>2294839.04</v>
      </c>
      <c r="O119" s="24">
        <f t="shared" si="14"/>
        <v>2294838.04</v>
      </c>
      <c r="P119" s="23">
        <f t="shared" si="15"/>
        <v>2294838</v>
      </c>
      <c r="Q119" s="26" t="s">
        <v>215</v>
      </c>
      <c r="R119" t="str">
        <f t="shared" si="16"/>
        <v>19</v>
      </c>
      <c r="S119" t="str">
        <f t="shared" si="17"/>
        <v>0042</v>
      </c>
      <c r="T119" t="str">
        <f t="shared" si="18"/>
        <v>5</v>
      </c>
      <c r="U119" s="27">
        <f t="shared" si="19"/>
        <v>2294838</v>
      </c>
      <c r="V119" t="str">
        <f t="shared" si="20"/>
        <v>19-5-0042</v>
      </c>
      <c r="W119" t="str">
        <f t="shared" si="21"/>
        <v>2025_19_0042_5</v>
      </c>
    </row>
    <row r="120" spans="1:23" x14ac:dyDescent="0.3">
      <c r="A120" t="str">
        <f t="shared" si="11"/>
        <v>1950042</v>
      </c>
      <c r="B120" t="str">
        <f>IF('Source - Funds'!A120="","",'Source - Funds'!A120)</f>
        <v>2026</v>
      </c>
      <c r="C120" t="str">
        <f>IF('Source - Funds'!B120="","",'Source - Funds'!B120)</f>
        <v>19</v>
      </c>
      <c r="D120" t="str">
        <f>IF('Source - Funds'!C120="","",'Source - Funds'!C120)</f>
        <v>5</v>
      </c>
      <c r="E120" t="str">
        <f>IF('Source - Funds'!D120="","",'Source - Funds'!D120)</f>
        <v>0042</v>
      </c>
      <c r="F120" t="str">
        <f>IF('Source - Funds'!E120="","",'Source - Funds'!E120)</f>
        <v>JASPER PUBLIC LIBRARY</v>
      </c>
      <c r="G120" t="str">
        <f>IF('Source - Funds'!F120="","",'Source - Funds'!F120)</f>
        <v>0287</v>
      </c>
      <c r="H120" t="str">
        <f>IF('Source - Funds'!G120="","",'Source - Funds'!G120)</f>
        <v>REF DEBT POST09</v>
      </c>
      <c r="I120">
        <f>IF('Source - Funds'!H120="","",'Source - Funds'!H120)</f>
        <v>572000</v>
      </c>
      <c r="J120" t="str">
        <f>IF('Source - Funds'!I120="","",'Source - Funds'!I120)</f>
        <v/>
      </c>
      <c r="K120" t="str">
        <f>IF('Source - Funds'!J120="","",'Source - Funds'!J120)</f>
        <v>N</v>
      </c>
      <c r="L120">
        <f t="shared" si="12"/>
        <v>2206576</v>
      </c>
      <c r="M120">
        <v>1.04</v>
      </c>
      <c r="N120" s="24">
        <f t="shared" si="13"/>
        <v>2294839.04</v>
      </c>
      <c r="O120" s="24">
        <f t="shared" si="14"/>
        <v>2294838.04</v>
      </c>
      <c r="P120" s="23">
        <f t="shared" si="15"/>
        <v>2294838</v>
      </c>
      <c r="Q120" s="26" t="s">
        <v>215</v>
      </c>
      <c r="R120" t="str">
        <f t="shared" si="16"/>
        <v>19</v>
      </c>
      <c r="S120" t="str">
        <f t="shared" si="17"/>
        <v>0042</v>
      </c>
      <c r="T120" t="str">
        <f t="shared" si="18"/>
        <v>5</v>
      </c>
      <c r="U120" s="27">
        <f t="shared" si="19"/>
        <v>2294838</v>
      </c>
      <c r="V120" t="str">
        <f t="shared" si="20"/>
        <v>19-5-0042</v>
      </c>
      <c r="W120" t="str">
        <f t="shared" si="21"/>
        <v>2025_19_0042_5</v>
      </c>
    </row>
    <row r="121" spans="1:23" x14ac:dyDescent="0.3">
      <c r="A121" t="str">
        <f t="shared" si="11"/>
        <v>1950043</v>
      </c>
      <c r="B121" t="str">
        <f>IF('Source - Funds'!A121="","",'Source - Funds'!A121)</f>
        <v>2026</v>
      </c>
      <c r="C121" t="str">
        <f>IF('Source - Funds'!B121="","",'Source - Funds'!B121)</f>
        <v>19</v>
      </c>
      <c r="D121" t="str">
        <f>IF('Source - Funds'!C121="","",'Source - Funds'!C121)</f>
        <v>5</v>
      </c>
      <c r="E121" t="str">
        <f>IF('Source - Funds'!D121="","",'Source - Funds'!D121)</f>
        <v>0043</v>
      </c>
      <c r="F121" t="str">
        <f>IF('Source - Funds'!E121="","",'Source - Funds'!E121)</f>
        <v>DUBOIS COUNTY CONTRACTUAL LIBRARY</v>
      </c>
      <c r="G121" t="str">
        <f>IF('Source - Funds'!F121="","",'Source - Funds'!F121)</f>
        <v>0182</v>
      </c>
      <c r="H121" t="str">
        <f>IF('Source - Funds'!G121="","",'Source - Funds'!G121)</f>
        <v>BOND #2</v>
      </c>
      <c r="I121">
        <f>IF('Source - Funds'!H121="","",'Source - Funds'!H121)</f>
        <v>351750</v>
      </c>
      <c r="J121" t="str">
        <f>IF('Source - Funds'!I121="","",'Source - Funds'!I121)</f>
        <v/>
      </c>
      <c r="K121" t="str">
        <f>IF('Source - Funds'!J121="","",'Source - Funds'!J121)</f>
        <v>N</v>
      </c>
      <c r="L121">
        <f t="shared" si="12"/>
        <v>1505528</v>
      </c>
      <c r="M121">
        <v>1.04</v>
      </c>
      <c r="N121" s="24">
        <f t="shared" si="13"/>
        <v>1565749.12</v>
      </c>
      <c r="O121" s="24">
        <f t="shared" si="14"/>
        <v>1565748.12</v>
      </c>
      <c r="P121" s="23">
        <f t="shared" si="15"/>
        <v>1565748</v>
      </c>
      <c r="Q121" s="26" t="s">
        <v>215</v>
      </c>
      <c r="R121" t="str">
        <f t="shared" si="16"/>
        <v>19</v>
      </c>
      <c r="S121" t="str">
        <f t="shared" si="17"/>
        <v>0043</v>
      </c>
      <c r="T121" t="str">
        <f t="shared" si="18"/>
        <v>5</v>
      </c>
      <c r="U121" s="27">
        <f t="shared" si="19"/>
        <v>1565748</v>
      </c>
      <c r="V121" t="str">
        <f t="shared" si="20"/>
        <v>19-5-0043</v>
      </c>
      <c r="W121" t="str">
        <f t="shared" si="21"/>
        <v>2025_19_0043_5</v>
      </c>
    </row>
    <row r="122" spans="1:23" x14ac:dyDescent="0.3">
      <c r="A122" t="str">
        <f t="shared" si="11"/>
        <v>1950043</v>
      </c>
      <c r="B122" t="str">
        <f>IF('Source - Funds'!A122="","",'Source - Funds'!A122)</f>
        <v>2026</v>
      </c>
      <c r="C122" t="str">
        <f>IF('Source - Funds'!B122="","",'Source - Funds'!B122)</f>
        <v>19</v>
      </c>
      <c r="D122" t="str">
        <f>IF('Source - Funds'!C122="","",'Source - Funds'!C122)</f>
        <v>5</v>
      </c>
      <c r="E122" t="str">
        <f>IF('Source - Funds'!D122="","",'Source - Funds'!D122)</f>
        <v>0043</v>
      </c>
      <c r="F122" t="str">
        <f>IF('Source - Funds'!E122="","",'Source - Funds'!E122)</f>
        <v>DUBOIS COUNTY CONTRACTUAL LIBRARY</v>
      </c>
      <c r="G122" t="str">
        <f>IF('Source - Funds'!F122="","",'Source - Funds'!F122)</f>
        <v>2011</v>
      </c>
      <c r="H122" t="str">
        <f>IF('Source - Funds'!G122="","",'Source - Funds'!G122)</f>
        <v>LIRF</v>
      </c>
      <c r="I122">
        <f>IF('Source - Funds'!H122="","",'Source - Funds'!H122)</f>
        <v>90000</v>
      </c>
      <c r="J122" t="str">
        <f>IF('Source - Funds'!I122="","",'Source - Funds'!I122)</f>
        <v/>
      </c>
      <c r="K122" t="str">
        <f>IF('Source - Funds'!J122="","",'Source - Funds'!J122)</f>
        <v>N</v>
      </c>
      <c r="L122">
        <f t="shared" si="12"/>
        <v>1505528</v>
      </c>
      <c r="M122">
        <v>1.04</v>
      </c>
      <c r="N122" s="24">
        <f t="shared" si="13"/>
        <v>1565749.12</v>
      </c>
      <c r="O122" s="24">
        <f t="shared" si="14"/>
        <v>1565748.12</v>
      </c>
      <c r="P122" s="23">
        <f t="shared" si="15"/>
        <v>1565748</v>
      </c>
      <c r="Q122" s="26" t="s">
        <v>215</v>
      </c>
      <c r="R122" t="str">
        <f t="shared" si="16"/>
        <v>19</v>
      </c>
      <c r="S122" t="str">
        <f t="shared" si="17"/>
        <v>0043</v>
      </c>
      <c r="T122" t="str">
        <f t="shared" si="18"/>
        <v>5</v>
      </c>
      <c r="U122" s="27">
        <f t="shared" si="19"/>
        <v>1565748</v>
      </c>
      <c r="V122" t="str">
        <f t="shared" si="20"/>
        <v>19-5-0043</v>
      </c>
      <c r="W122" t="str">
        <f t="shared" si="21"/>
        <v>2025_19_0043_5</v>
      </c>
    </row>
    <row r="123" spans="1:23" x14ac:dyDescent="0.3">
      <c r="A123" t="str">
        <f t="shared" si="11"/>
        <v>1950043</v>
      </c>
      <c r="B123" t="str">
        <f>IF('Source - Funds'!A123="","",'Source - Funds'!A123)</f>
        <v>2026</v>
      </c>
      <c r="C123" t="str">
        <f>IF('Source - Funds'!B123="","",'Source - Funds'!B123)</f>
        <v>19</v>
      </c>
      <c r="D123" t="str">
        <f>IF('Source - Funds'!C123="","",'Source - Funds'!C123)</f>
        <v>5</v>
      </c>
      <c r="E123" t="str">
        <f>IF('Source - Funds'!D123="","",'Source - Funds'!D123)</f>
        <v>0043</v>
      </c>
      <c r="F123" t="str">
        <f>IF('Source - Funds'!E123="","",'Source - Funds'!E123)</f>
        <v>DUBOIS COUNTY CONTRACTUAL LIBRARY</v>
      </c>
      <c r="G123" t="str">
        <f>IF('Source - Funds'!F123="","",'Source - Funds'!F123)</f>
        <v>0101</v>
      </c>
      <c r="H123" t="str">
        <f>IF('Source - Funds'!G123="","",'Source - Funds'!G123)</f>
        <v>GENERAL</v>
      </c>
      <c r="I123">
        <f>IF('Source - Funds'!H123="","",'Source - Funds'!H123)</f>
        <v>1063778</v>
      </c>
      <c r="J123" t="str">
        <f>IF('Source - Funds'!I123="","",'Source - Funds'!I123)</f>
        <v/>
      </c>
      <c r="K123" t="str">
        <f>IF('Source - Funds'!J123="","",'Source - Funds'!J123)</f>
        <v>N</v>
      </c>
      <c r="L123">
        <f t="shared" si="12"/>
        <v>1505528</v>
      </c>
      <c r="M123">
        <v>1.04</v>
      </c>
      <c r="N123" s="24">
        <f t="shared" si="13"/>
        <v>1565749.12</v>
      </c>
      <c r="O123" s="24">
        <f t="shared" si="14"/>
        <v>1565748.12</v>
      </c>
      <c r="P123" s="23">
        <f t="shared" si="15"/>
        <v>1565748</v>
      </c>
      <c r="Q123" s="26" t="s">
        <v>215</v>
      </c>
      <c r="R123" t="str">
        <f t="shared" si="16"/>
        <v>19</v>
      </c>
      <c r="S123" t="str">
        <f t="shared" si="17"/>
        <v>0043</v>
      </c>
      <c r="T123" t="str">
        <f t="shared" si="18"/>
        <v>5</v>
      </c>
      <c r="U123" s="27">
        <f t="shared" si="19"/>
        <v>1565748</v>
      </c>
      <c r="V123" t="str">
        <f t="shared" si="20"/>
        <v>19-5-0043</v>
      </c>
      <c r="W123" t="str">
        <f t="shared" si="21"/>
        <v>2025_19_0043_5</v>
      </c>
    </row>
    <row r="124" spans="1:23" x14ac:dyDescent="0.3">
      <c r="A124" t="str">
        <f t="shared" si="11"/>
        <v>2050044</v>
      </c>
      <c r="B124" t="str">
        <f>IF('Source - Funds'!A124="","",'Source - Funds'!A124)</f>
        <v>2026</v>
      </c>
      <c r="C124" t="str">
        <f>IF('Source - Funds'!B124="","",'Source - Funds'!B124)</f>
        <v>20</v>
      </c>
      <c r="D124" t="str">
        <f>IF('Source - Funds'!C124="","",'Source - Funds'!C124)</f>
        <v>5</v>
      </c>
      <c r="E124" t="str">
        <f>IF('Source - Funds'!D124="","",'Source - Funds'!D124)</f>
        <v>0044</v>
      </c>
      <c r="F124" t="str">
        <f>IF('Source - Funds'!E124="","",'Source - Funds'!E124)</f>
        <v>BRISTOL PUBLIC LIBRARY</v>
      </c>
      <c r="G124" t="str">
        <f>IF('Source - Funds'!F124="","",'Source - Funds'!F124)</f>
        <v>0101</v>
      </c>
      <c r="H124" t="str">
        <f>IF('Source - Funds'!G124="","",'Source - Funds'!G124)</f>
        <v>GENERAL</v>
      </c>
      <c r="I124">
        <f>IF('Source - Funds'!H124="","",'Source - Funds'!H124)</f>
        <v>489529</v>
      </c>
      <c r="J124" t="str">
        <f>IF('Source - Funds'!I124="","",'Source - Funds'!I124)</f>
        <v/>
      </c>
      <c r="K124" t="str">
        <f>IF('Source - Funds'!J124="","",'Source - Funds'!J124)</f>
        <v>N</v>
      </c>
      <c r="L124">
        <f t="shared" si="12"/>
        <v>489529</v>
      </c>
      <c r="M124">
        <v>1.04</v>
      </c>
      <c r="N124" s="24">
        <f t="shared" si="13"/>
        <v>509110.16000000003</v>
      </c>
      <c r="O124" s="24">
        <f t="shared" si="14"/>
        <v>509109.16000000003</v>
      </c>
      <c r="P124" s="23">
        <f t="shared" si="15"/>
        <v>509109</v>
      </c>
      <c r="Q124" s="26" t="s">
        <v>215</v>
      </c>
      <c r="R124" t="str">
        <f t="shared" si="16"/>
        <v>20</v>
      </c>
      <c r="S124" t="str">
        <f t="shared" si="17"/>
        <v>0044</v>
      </c>
      <c r="T124" t="str">
        <f t="shared" si="18"/>
        <v>5</v>
      </c>
      <c r="U124" s="27">
        <f t="shared" si="19"/>
        <v>509109</v>
      </c>
      <c r="V124" t="str">
        <f t="shared" si="20"/>
        <v>20-5-0044</v>
      </c>
      <c r="W124" t="str">
        <f t="shared" si="21"/>
        <v>2025_20_0044_5</v>
      </c>
    </row>
    <row r="125" spans="1:23" x14ac:dyDescent="0.3">
      <c r="A125" t="str">
        <f t="shared" si="11"/>
        <v>2050044</v>
      </c>
      <c r="B125" t="str">
        <f>IF('Source - Funds'!A125="","",'Source - Funds'!A125)</f>
        <v>2026</v>
      </c>
      <c r="C125" t="str">
        <f>IF('Source - Funds'!B125="","",'Source - Funds'!B125)</f>
        <v>20</v>
      </c>
      <c r="D125" t="str">
        <f>IF('Source - Funds'!C125="","",'Source - Funds'!C125)</f>
        <v>5</v>
      </c>
      <c r="E125" t="str">
        <f>IF('Source - Funds'!D125="","",'Source - Funds'!D125)</f>
        <v>0044</v>
      </c>
      <c r="F125" t="str">
        <f>IF('Source - Funds'!E125="","",'Source - Funds'!E125)</f>
        <v>BRISTOL PUBLIC LIBRARY</v>
      </c>
      <c r="G125" t="str">
        <f>IF('Source - Funds'!F125="","",'Source - Funds'!F125)</f>
        <v>0061</v>
      </c>
      <c r="H125" t="str">
        <f>IF('Source - Funds'!G125="","",'Source - Funds'!G125)</f>
        <v>RAINY DAY</v>
      </c>
      <c r="I125">
        <f>IF('Source - Funds'!H125="","",'Source - Funds'!H125)</f>
        <v>0</v>
      </c>
      <c r="J125" t="str">
        <f>IF('Source - Funds'!I125="","",'Source - Funds'!I125)</f>
        <v/>
      </c>
      <c r="K125" t="str">
        <f>IF('Source - Funds'!J125="","",'Source - Funds'!J125)</f>
        <v>N</v>
      </c>
      <c r="L125">
        <f t="shared" si="12"/>
        <v>489529</v>
      </c>
      <c r="M125">
        <v>1.04</v>
      </c>
      <c r="N125" s="24">
        <f t="shared" si="13"/>
        <v>509110.16000000003</v>
      </c>
      <c r="O125" s="24">
        <f t="shared" si="14"/>
        <v>509109.16000000003</v>
      </c>
      <c r="P125" s="23">
        <f t="shared" si="15"/>
        <v>509109</v>
      </c>
      <c r="Q125" s="26" t="s">
        <v>215</v>
      </c>
      <c r="R125" t="str">
        <f t="shared" si="16"/>
        <v>20</v>
      </c>
      <c r="S125" t="str">
        <f t="shared" si="17"/>
        <v>0044</v>
      </c>
      <c r="T125" t="str">
        <f t="shared" si="18"/>
        <v>5</v>
      </c>
      <c r="U125" s="27">
        <f t="shared" si="19"/>
        <v>509109</v>
      </c>
      <c r="V125" t="str">
        <f t="shared" si="20"/>
        <v>20-5-0044</v>
      </c>
      <c r="W125" t="str">
        <f t="shared" si="21"/>
        <v>2025_20_0044_5</v>
      </c>
    </row>
    <row r="126" spans="1:23" x14ac:dyDescent="0.3">
      <c r="A126" t="str">
        <f t="shared" si="11"/>
        <v>2050045</v>
      </c>
      <c r="B126" t="str">
        <f>IF('Source - Funds'!A126="","",'Source - Funds'!A126)</f>
        <v>2026</v>
      </c>
      <c r="C126" t="str">
        <f>IF('Source - Funds'!B126="","",'Source - Funds'!B126)</f>
        <v>20</v>
      </c>
      <c r="D126" t="str">
        <f>IF('Source - Funds'!C126="","",'Source - Funds'!C126)</f>
        <v>5</v>
      </c>
      <c r="E126" t="str">
        <f>IF('Source - Funds'!D126="","",'Source - Funds'!D126)</f>
        <v>0045</v>
      </c>
      <c r="F126" t="str">
        <f>IF('Source - Funds'!E126="","",'Source - Funds'!E126)</f>
        <v>ELKHART PUBLIC LIBRARY</v>
      </c>
      <c r="G126" t="str">
        <f>IF('Source - Funds'!F126="","",'Source - Funds'!F126)</f>
        <v>0101</v>
      </c>
      <c r="H126" t="str">
        <f>IF('Source - Funds'!G126="","",'Source - Funds'!G126)</f>
        <v>GENERAL</v>
      </c>
      <c r="I126">
        <f>IF('Source - Funds'!H126="","",'Source - Funds'!H126)</f>
        <v>9830000</v>
      </c>
      <c r="J126" t="str">
        <f>IF('Source - Funds'!I126="","",'Source - Funds'!I126)</f>
        <v/>
      </c>
      <c r="K126" t="str">
        <f>IF('Source - Funds'!J126="","",'Source - Funds'!J126)</f>
        <v>N</v>
      </c>
      <c r="L126">
        <f t="shared" si="12"/>
        <v>10300388</v>
      </c>
      <c r="M126">
        <v>1.04</v>
      </c>
      <c r="N126" s="24">
        <f t="shared" si="13"/>
        <v>10712403.52</v>
      </c>
      <c r="O126" s="24">
        <f t="shared" si="14"/>
        <v>10712402.52</v>
      </c>
      <c r="P126" s="23">
        <f t="shared" si="15"/>
        <v>10712402</v>
      </c>
      <c r="Q126" s="26" t="s">
        <v>215</v>
      </c>
      <c r="R126" t="str">
        <f t="shared" si="16"/>
        <v>20</v>
      </c>
      <c r="S126" t="str">
        <f t="shared" si="17"/>
        <v>0045</v>
      </c>
      <c r="T126" t="str">
        <f t="shared" si="18"/>
        <v>5</v>
      </c>
      <c r="U126" s="27">
        <f t="shared" si="19"/>
        <v>10712402</v>
      </c>
      <c r="V126" t="str">
        <f t="shared" si="20"/>
        <v>20-5-0045</v>
      </c>
      <c r="W126" t="str">
        <f t="shared" si="21"/>
        <v>2025_20_0045_5</v>
      </c>
    </row>
    <row r="127" spans="1:23" x14ac:dyDescent="0.3">
      <c r="A127" t="str">
        <f t="shared" si="11"/>
        <v>2050045</v>
      </c>
      <c r="B127" t="str">
        <f>IF('Source - Funds'!A127="","",'Source - Funds'!A127)</f>
        <v>2026</v>
      </c>
      <c r="C127" t="str">
        <f>IF('Source - Funds'!B127="","",'Source - Funds'!B127)</f>
        <v>20</v>
      </c>
      <c r="D127" t="str">
        <f>IF('Source - Funds'!C127="","",'Source - Funds'!C127)</f>
        <v>5</v>
      </c>
      <c r="E127" t="str">
        <f>IF('Source - Funds'!D127="","",'Source - Funds'!D127)</f>
        <v>0045</v>
      </c>
      <c r="F127" t="str">
        <f>IF('Source - Funds'!E127="","",'Source - Funds'!E127)</f>
        <v>ELKHART PUBLIC LIBRARY</v>
      </c>
      <c r="G127" t="str">
        <f>IF('Source - Funds'!F127="","",'Source - Funds'!F127)</f>
        <v>0180</v>
      </c>
      <c r="H127" t="str">
        <f>IF('Source - Funds'!G127="","",'Source - Funds'!G127)</f>
        <v>DEBT SERVICE</v>
      </c>
      <c r="I127">
        <f>IF('Source - Funds'!H127="","",'Source - Funds'!H127)</f>
        <v>470388</v>
      </c>
      <c r="J127" t="str">
        <f>IF('Source - Funds'!I127="","",'Source - Funds'!I127)</f>
        <v/>
      </c>
      <c r="K127" t="str">
        <f>IF('Source - Funds'!J127="","",'Source - Funds'!J127)</f>
        <v>N</v>
      </c>
      <c r="L127">
        <f t="shared" si="12"/>
        <v>10300388</v>
      </c>
      <c r="M127">
        <v>1.04</v>
      </c>
      <c r="N127" s="24">
        <f t="shared" si="13"/>
        <v>10712403.52</v>
      </c>
      <c r="O127" s="24">
        <f t="shared" si="14"/>
        <v>10712402.52</v>
      </c>
      <c r="P127" s="23">
        <f t="shared" si="15"/>
        <v>10712402</v>
      </c>
      <c r="Q127" s="26" t="s">
        <v>215</v>
      </c>
      <c r="R127" t="str">
        <f t="shared" si="16"/>
        <v>20</v>
      </c>
      <c r="S127" t="str">
        <f t="shared" si="17"/>
        <v>0045</v>
      </c>
      <c r="T127" t="str">
        <f t="shared" si="18"/>
        <v>5</v>
      </c>
      <c r="U127" s="27">
        <f t="shared" si="19"/>
        <v>10712402</v>
      </c>
      <c r="V127" t="str">
        <f t="shared" si="20"/>
        <v>20-5-0045</v>
      </c>
      <c r="W127" t="str">
        <f t="shared" si="21"/>
        <v>2025_20_0045_5</v>
      </c>
    </row>
    <row r="128" spans="1:23" x14ac:dyDescent="0.3">
      <c r="A128" t="str">
        <f t="shared" si="11"/>
        <v>2050046</v>
      </c>
      <c r="B128" t="str">
        <f>IF('Source - Funds'!A128="","",'Source - Funds'!A128)</f>
        <v>2026</v>
      </c>
      <c r="C128" t="str">
        <f>IF('Source - Funds'!B128="","",'Source - Funds'!B128)</f>
        <v>20</v>
      </c>
      <c r="D128" t="str">
        <f>IF('Source - Funds'!C128="","",'Source - Funds'!C128)</f>
        <v>5</v>
      </c>
      <c r="E128" t="str">
        <f>IF('Source - Funds'!D128="","",'Source - Funds'!D128)</f>
        <v>0046</v>
      </c>
      <c r="F128" t="str">
        <f>IF('Source - Funds'!E128="","",'Source - Funds'!E128)</f>
        <v>GOSHEN PUBLIC LIBRARY</v>
      </c>
      <c r="G128" t="str">
        <f>IF('Source - Funds'!F128="","",'Source - Funds'!F128)</f>
        <v>0180</v>
      </c>
      <c r="H128" t="str">
        <f>IF('Source - Funds'!G128="","",'Source - Funds'!G128)</f>
        <v>DEBT SERVICE</v>
      </c>
      <c r="I128">
        <f>IF('Source - Funds'!H128="","",'Source - Funds'!H128)</f>
        <v>957500</v>
      </c>
      <c r="J128" t="str">
        <f>IF('Source - Funds'!I128="","",'Source - Funds'!I128)</f>
        <v/>
      </c>
      <c r="K128" t="str">
        <f>IF('Source - Funds'!J128="","",'Source - Funds'!J128)</f>
        <v>N</v>
      </c>
      <c r="L128">
        <f t="shared" si="12"/>
        <v>5026516</v>
      </c>
      <c r="M128">
        <v>1.04</v>
      </c>
      <c r="N128" s="24">
        <f t="shared" si="13"/>
        <v>5227576.6400000006</v>
      </c>
      <c r="O128" s="24">
        <f t="shared" si="14"/>
        <v>5227575.6400000006</v>
      </c>
      <c r="P128" s="23">
        <f t="shared" si="15"/>
        <v>5227575</v>
      </c>
      <c r="Q128" s="26" t="s">
        <v>215</v>
      </c>
      <c r="R128" t="str">
        <f t="shared" si="16"/>
        <v>20</v>
      </c>
      <c r="S128" t="str">
        <f t="shared" si="17"/>
        <v>0046</v>
      </c>
      <c r="T128" t="str">
        <f t="shared" si="18"/>
        <v>5</v>
      </c>
      <c r="U128" s="27">
        <f t="shared" si="19"/>
        <v>5227575</v>
      </c>
      <c r="V128" t="str">
        <f t="shared" si="20"/>
        <v>20-5-0046</v>
      </c>
      <c r="W128" t="str">
        <f t="shared" si="21"/>
        <v>2025_20_0046_5</v>
      </c>
    </row>
    <row r="129" spans="1:23" x14ac:dyDescent="0.3">
      <c r="A129" t="str">
        <f t="shared" si="11"/>
        <v>2050046</v>
      </c>
      <c r="B129" t="str">
        <f>IF('Source - Funds'!A129="","",'Source - Funds'!A129)</f>
        <v>2026</v>
      </c>
      <c r="C129" t="str">
        <f>IF('Source - Funds'!B129="","",'Source - Funds'!B129)</f>
        <v>20</v>
      </c>
      <c r="D129" t="str">
        <f>IF('Source - Funds'!C129="","",'Source - Funds'!C129)</f>
        <v>5</v>
      </c>
      <c r="E129" t="str">
        <f>IF('Source - Funds'!D129="","",'Source - Funds'!D129)</f>
        <v>0046</v>
      </c>
      <c r="F129" t="str">
        <f>IF('Source - Funds'!E129="","",'Source - Funds'!E129)</f>
        <v>GOSHEN PUBLIC LIBRARY</v>
      </c>
      <c r="G129" t="str">
        <f>IF('Source - Funds'!F129="","",'Source - Funds'!F129)</f>
        <v>2011</v>
      </c>
      <c r="H129" t="str">
        <f>IF('Source - Funds'!G129="","",'Source - Funds'!G129)</f>
        <v>LIRF</v>
      </c>
      <c r="I129">
        <f>IF('Source - Funds'!H129="","",'Source - Funds'!H129)</f>
        <v>428002</v>
      </c>
      <c r="J129" t="str">
        <f>IF('Source - Funds'!I129="","",'Source - Funds'!I129)</f>
        <v/>
      </c>
      <c r="K129" t="str">
        <f>IF('Source - Funds'!J129="","",'Source - Funds'!J129)</f>
        <v>N</v>
      </c>
      <c r="L129">
        <f t="shared" si="12"/>
        <v>5026516</v>
      </c>
      <c r="M129">
        <v>1.04</v>
      </c>
      <c r="N129" s="24">
        <f t="shared" si="13"/>
        <v>5227576.6400000006</v>
      </c>
      <c r="O129" s="24">
        <f t="shared" si="14"/>
        <v>5227575.6400000006</v>
      </c>
      <c r="P129" s="23">
        <f t="shared" si="15"/>
        <v>5227575</v>
      </c>
      <c r="Q129" s="26" t="s">
        <v>215</v>
      </c>
      <c r="R129" t="str">
        <f t="shared" si="16"/>
        <v>20</v>
      </c>
      <c r="S129" t="str">
        <f t="shared" si="17"/>
        <v>0046</v>
      </c>
      <c r="T129" t="str">
        <f t="shared" si="18"/>
        <v>5</v>
      </c>
      <c r="U129" s="27">
        <f t="shared" si="19"/>
        <v>5227575</v>
      </c>
      <c r="V129" t="str">
        <f t="shared" si="20"/>
        <v>20-5-0046</v>
      </c>
      <c r="W129" t="str">
        <f t="shared" si="21"/>
        <v>2025_20_0046_5</v>
      </c>
    </row>
    <row r="130" spans="1:23" x14ac:dyDescent="0.3">
      <c r="A130" t="str">
        <f t="shared" si="11"/>
        <v>2050046</v>
      </c>
      <c r="B130" t="str">
        <f>IF('Source - Funds'!A130="","",'Source - Funds'!A130)</f>
        <v>2026</v>
      </c>
      <c r="C130" t="str">
        <f>IF('Source - Funds'!B130="","",'Source - Funds'!B130)</f>
        <v>20</v>
      </c>
      <c r="D130" t="str">
        <f>IF('Source - Funds'!C130="","",'Source - Funds'!C130)</f>
        <v>5</v>
      </c>
      <c r="E130" t="str">
        <f>IF('Source - Funds'!D130="","",'Source - Funds'!D130)</f>
        <v>0046</v>
      </c>
      <c r="F130" t="str">
        <f>IF('Source - Funds'!E130="","",'Source - Funds'!E130)</f>
        <v>GOSHEN PUBLIC LIBRARY</v>
      </c>
      <c r="G130" t="str">
        <f>IF('Source - Funds'!F130="","",'Source - Funds'!F130)</f>
        <v>0101</v>
      </c>
      <c r="H130" t="str">
        <f>IF('Source - Funds'!G130="","",'Source - Funds'!G130)</f>
        <v>GENERAL</v>
      </c>
      <c r="I130">
        <f>IF('Source - Funds'!H130="","",'Source - Funds'!H130)</f>
        <v>3316319</v>
      </c>
      <c r="J130" t="str">
        <f>IF('Source - Funds'!I130="","",'Source - Funds'!I130)</f>
        <v/>
      </c>
      <c r="K130" t="str">
        <f>IF('Source - Funds'!J130="","",'Source - Funds'!J130)</f>
        <v>N</v>
      </c>
      <c r="L130">
        <f t="shared" si="12"/>
        <v>5026516</v>
      </c>
      <c r="M130">
        <v>1.04</v>
      </c>
      <c r="N130" s="24">
        <f t="shared" si="13"/>
        <v>5227576.6400000006</v>
      </c>
      <c r="O130" s="24">
        <f t="shared" si="14"/>
        <v>5227575.6400000006</v>
      </c>
      <c r="P130" s="23">
        <f t="shared" si="15"/>
        <v>5227575</v>
      </c>
      <c r="Q130" s="26" t="s">
        <v>215</v>
      </c>
      <c r="R130" t="str">
        <f t="shared" si="16"/>
        <v>20</v>
      </c>
      <c r="S130" t="str">
        <f t="shared" si="17"/>
        <v>0046</v>
      </c>
      <c r="T130" t="str">
        <f t="shared" si="18"/>
        <v>5</v>
      </c>
      <c r="U130" s="27">
        <f t="shared" si="19"/>
        <v>5227575</v>
      </c>
      <c r="V130" t="str">
        <f t="shared" si="20"/>
        <v>20-5-0046</v>
      </c>
      <c r="W130" t="str">
        <f t="shared" si="21"/>
        <v>2025_20_0046_5</v>
      </c>
    </row>
    <row r="131" spans="1:23" x14ac:dyDescent="0.3">
      <c r="A131" t="str">
        <f t="shared" ref="A131:A194" si="22">IF(K131="N",C131&amp;D131&amp;E131,J131&amp;D131&amp;E131)</f>
        <v>2050046</v>
      </c>
      <c r="B131" t="str">
        <f>IF('Source - Funds'!A131="","",'Source - Funds'!A131)</f>
        <v>2026</v>
      </c>
      <c r="C131" t="str">
        <f>IF('Source - Funds'!B131="","",'Source - Funds'!B131)</f>
        <v>20</v>
      </c>
      <c r="D131" t="str">
        <f>IF('Source - Funds'!C131="","",'Source - Funds'!C131)</f>
        <v>5</v>
      </c>
      <c r="E131" t="str">
        <f>IF('Source - Funds'!D131="","",'Source - Funds'!D131)</f>
        <v>0046</v>
      </c>
      <c r="F131" t="str">
        <f>IF('Source - Funds'!E131="","",'Source - Funds'!E131)</f>
        <v>GOSHEN PUBLIC LIBRARY</v>
      </c>
      <c r="G131" t="str">
        <f>IF('Source - Funds'!F131="","",'Source - Funds'!F131)</f>
        <v>0061</v>
      </c>
      <c r="H131" t="str">
        <f>IF('Source - Funds'!G131="","",'Source - Funds'!G131)</f>
        <v>RAINY DAY</v>
      </c>
      <c r="I131">
        <f>IF('Source - Funds'!H131="","",'Source - Funds'!H131)</f>
        <v>324695</v>
      </c>
      <c r="J131" t="str">
        <f>IF('Source - Funds'!I131="","",'Source - Funds'!I131)</f>
        <v/>
      </c>
      <c r="K131" t="str">
        <f>IF('Source - Funds'!J131="","",'Source - Funds'!J131)</f>
        <v>N</v>
      </c>
      <c r="L131">
        <f t="shared" ref="L131:L194" si="23">SUMIF(A:A,A131,I:I)</f>
        <v>5026516</v>
      </c>
      <c r="M131">
        <v>1.04</v>
      </c>
      <c r="N131" s="24">
        <f t="shared" ref="N131:N194" si="24">M131*L131</f>
        <v>5227576.6400000006</v>
      </c>
      <c r="O131" s="24">
        <f t="shared" ref="O131:O194" si="25">IF(N131&gt;0,N131-1,"")</f>
        <v>5227575.6400000006</v>
      </c>
      <c r="P131" s="23">
        <f t="shared" ref="P131:P194" si="26">ROUNDDOWN(O131,0)</f>
        <v>5227575</v>
      </c>
      <c r="Q131" s="26" t="s">
        <v>215</v>
      </c>
      <c r="R131" t="str">
        <f t="shared" ref="R131:R194" si="27">IF(K131="N",C131,J131)</f>
        <v>20</v>
      </c>
      <c r="S131" t="str">
        <f t="shared" ref="S131:S194" si="28">E131</f>
        <v>0046</v>
      </c>
      <c r="T131" t="str">
        <f t="shared" ref="T131:T194" si="29">D131</f>
        <v>5</v>
      </c>
      <c r="U131" s="27">
        <f t="shared" ref="U131:U194" si="30">P131</f>
        <v>5227575</v>
      </c>
      <c r="V131" t="str">
        <f t="shared" ref="V131:V194" si="31">R131&amp;"-"&amp;T131&amp;"-"&amp;S131</f>
        <v>20-5-0046</v>
      </c>
      <c r="W131" t="str">
        <f t="shared" ref="W131:W194" si="32">Q131&amp;"_"&amp;R131&amp;"_"&amp;S131&amp;"_"&amp;T131</f>
        <v>2025_20_0046_5</v>
      </c>
    </row>
    <row r="132" spans="1:23" x14ac:dyDescent="0.3">
      <c r="A132" t="str">
        <f t="shared" si="22"/>
        <v>2050047</v>
      </c>
      <c r="B132" t="str">
        <f>IF('Source - Funds'!A132="","",'Source - Funds'!A132)</f>
        <v>2026</v>
      </c>
      <c r="C132" t="str">
        <f>IF('Source - Funds'!B132="","",'Source - Funds'!B132)</f>
        <v>20</v>
      </c>
      <c r="D132" t="str">
        <f>IF('Source - Funds'!C132="","",'Source - Funds'!C132)</f>
        <v>5</v>
      </c>
      <c r="E132" t="str">
        <f>IF('Source - Funds'!D132="","",'Source - Funds'!D132)</f>
        <v>0047</v>
      </c>
      <c r="F132" t="str">
        <f>IF('Source - Funds'!E132="","",'Source - Funds'!E132)</f>
        <v>NAPPANEE PUBLIC LIBRARY</v>
      </c>
      <c r="G132" t="str">
        <f>IF('Source - Funds'!F132="","",'Source - Funds'!F132)</f>
        <v>0061</v>
      </c>
      <c r="H132" t="str">
        <f>IF('Source - Funds'!G132="","",'Source - Funds'!G132)</f>
        <v>RAINY DAY</v>
      </c>
      <c r="I132">
        <f>IF('Source - Funds'!H132="","",'Source - Funds'!H132)</f>
        <v>228800</v>
      </c>
      <c r="J132">
        <f>IF('Source - Funds'!I132="","",'Source - Funds'!I132)</f>
        <v>20</v>
      </c>
      <c r="K132" t="str">
        <f>IF('Source - Funds'!J132="","",'Source - Funds'!J132)</f>
        <v>Y</v>
      </c>
      <c r="L132">
        <f t="shared" si="23"/>
        <v>2952621</v>
      </c>
      <c r="M132">
        <v>1.04</v>
      </c>
      <c r="N132" s="24">
        <f t="shared" si="24"/>
        <v>3070725.8400000003</v>
      </c>
      <c r="O132" s="24">
        <f t="shared" si="25"/>
        <v>3070724.8400000003</v>
      </c>
      <c r="P132" s="23">
        <f t="shared" si="26"/>
        <v>3070724</v>
      </c>
      <c r="Q132" s="26" t="s">
        <v>215</v>
      </c>
      <c r="R132">
        <f t="shared" si="27"/>
        <v>20</v>
      </c>
      <c r="S132" t="str">
        <f t="shared" si="28"/>
        <v>0047</v>
      </c>
      <c r="T132" t="str">
        <f t="shared" si="29"/>
        <v>5</v>
      </c>
      <c r="U132" s="27">
        <f t="shared" si="30"/>
        <v>3070724</v>
      </c>
      <c r="V132" t="str">
        <f t="shared" si="31"/>
        <v>20-5-0047</v>
      </c>
      <c r="W132" t="str">
        <f t="shared" si="32"/>
        <v>2025_20_0047_5</v>
      </c>
    </row>
    <row r="133" spans="1:23" x14ac:dyDescent="0.3">
      <c r="A133" t="str">
        <f t="shared" si="22"/>
        <v>2050047</v>
      </c>
      <c r="B133" t="str">
        <f>IF('Source - Funds'!A133="","",'Source - Funds'!A133)</f>
        <v>2026</v>
      </c>
      <c r="C133" t="str">
        <f>IF('Source - Funds'!B133="","",'Source - Funds'!B133)</f>
        <v>20</v>
      </c>
      <c r="D133" t="str">
        <f>IF('Source - Funds'!C133="","",'Source - Funds'!C133)</f>
        <v>5</v>
      </c>
      <c r="E133" t="str">
        <f>IF('Source - Funds'!D133="","",'Source - Funds'!D133)</f>
        <v>0047</v>
      </c>
      <c r="F133" t="str">
        <f>IF('Source - Funds'!E133="","",'Source - Funds'!E133)</f>
        <v>NAPPANEE PUBLIC LIBRARY</v>
      </c>
      <c r="G133" t="str">
        <f>IF('Source - Funds'!F133="","",'Source - Funds'!F133)</f>
        <v>0101</v>
      </c>
      <c r="H133" t="str">
        <f>IF('Source - Funds'!G133="","",'Source - Funds'!G133)</f>
        <v>GENERAL</v>
      </c>
      <c r="I133">
        <f>IF('Source - Funds'!H133="","",'Source - Funds'!H133)</f>
        <v>2309686</v>
      </c>
      <c r="J133">
        <f>IF('Source - Funds'!I133="","",'Source - Funds'!I133)</f>
        <v>20</v>
      </c>
      <c r="K133" t="str">
        <f>IF('Source - Funds'!J133="","",'Source - Funds'!J133)</f>
        <v>Y</v>
      </c>
      <c r="L133">
        <f t="shared" si="23"/>
        <v>2952621</v>
      </c>
      <c r="M133">
        <v>1.04</v>
      </c>
      <c r="N133" s="24">
        <f t="shared" si="24"/>
        <v>3070725.8400000003</v>
      </c>
      <c r="O133" s="24">
        <f t="shared" si="25"/>
        <v>3070724.8400000003</v>
      </c>
      <c r="P133" s="23">
        <f t="shared" si="26"/>
        <v>3070724</v>
      </c>
      <c r="Q133" s="26" t="s">
        <v>215</v>
      </c>
      <c r="R133">
        <f t="shared" si="27"/>
        <v>20</v>
      </c>
      <c r="S133" t="str">
        <f t="shared" si="28"/>
        <v>0047</v>
      </c>
      <c r="T133" t="str">
        <f t="shared" si="29"/>
        <v>5</v>
      </c>
      <c r="U133" s="27">
        <f t="shared" si="30"/>
        <v>3070724</v>
      </c>
      <c r="V133" t="str">
        <f t="shared" si="31"/>
        <v>20-5-0047</v>
      </c>
      <c r="W133" t="str">
        <f t="shared" si="32"/>
        <v>2025_20_0047_5</v>
      </c>
    </row>
    <row r="134" spans="1:23" x14ac:dyDescent="0.3">
      <c r="A134" t="str">
        <f t="shared" si="22"/>
        <v>2050047</v>
      </c>
      <c r="B134" t="str">
        <f>IF('Source - Funds'!A134="","",'Source - Funds'!A134)</f>
        <v>2026</v>
      </c>
      <c r="C134" t="str">
        <f>IF('Source - Funds'!B134="","",'Source - Funds'!B134)</f>
        <v>20</v>
      </c>
      <c r="D134" t="str">
        <f>IF('Source - Funds'!C134="","",'Source - Funds'!C134)</f>
        <v>5</v>
      </c>
      <c r="E134" t="str">
        <f>IF('Source - Funds'!D134="","",'Source - Funds'!D134)</f>
        <v>0047</v>
      </c>
      <c r="F134" t="str">
        <f>IF('Source - Funds'!E134="","",'Source - Funds'!E134)</f>
        <v>NAPPANEE PUBLIC LIBRARY</v>
      </c>
      <c r="G134" t="str">
        <f>IF('Source - Funds'!F134="","",'Source - Funds'!F134)</f>
        <v>2011</v>
      </c>
      <c r="H134" t="str">
        <f>IF('Source - Funds'!G134="","",'Source - Funds'!G134)</f>
        <v>LIRF</v>
      </c>
      <c r="I134">
        <f>IF('Source - Funds'!H134="","",'Source - Funds'!H134)</f>
        <v>0</v>
      </c>
      <c r="J134">
        <f>IF('Source - Funds'!I134="","",'Source - Funds'!I134)</f>
        <v>20</v>
      </c>
      <c r="K134" t="str">
        <f>IF('Source - Funds'!J134="","",'Source - Funds'!J134)</f>
        <v>Y</v>
      </c>
      <c r="L134">
        <f t="shared" si="23"/>
        <v>2952621</v>
      </c>
      <c r="M134">
        <v>1.04</v>
      </c>
      <c r="N134" s="24">
        <f t="shared" si="24"/>
        <v>3070725.8400000003</v>
      </c>
      <c r="O134" s="24">
        <f t="shared" si="25"/>
        <v>3070724.8400000003</v>
      </c>
      <c r="P134" s="23">
        <f t="shared" si="26"/>
        <v>3070724</v>
      </c>
      <c r="Q134" s="26" t="s">
        <v>215</v>
      </c>
      <c r="R134">
        <f t="shared" si="27"/>
        <v>20</v>
      </c>
      <c r="S134" t="str">
        <f t="shared" si="28"/>
        <v>0047</v>
      </c>
      <c r="T134" t="str">
        <f t="shared" si="29"/>
        <v>5</v>
      </c>
      <c r="U134" s="27">
        <f t="shared" si="30"/>
        <v>3070724</v>
      </c>
      <c r="V134" t="str">
        <f t="shared" si="31"/>
        <v>20-5-0047</v>
      </c>
      <c r="W134" t="str">
        <f t="shared" si="32"/>
        <v>2025_20_0047_5</v>
      </c>
    </row>
    <row r="135" spans="1:23" x14ac:dyDescent="0.3">
      <c r="A135" t="str">
        <f t="shared" si="22"/>
        <v>2050047</v>
      </c>
      <c r="B135" t="str">
        <f>IF('Source - Funds'!A135="","",'Source - Funds'!A135)</f>
        <v>2026</v>
      </c>
      <c r="C135" t="str">
        <f>IF('Source - Funds'!B135="","",'Source - Funds'!B135)</f>
        <v>20</v>
      </c>
      <c r="D135" t="str">
        <f>IF('Source - Funds'!C135="","",'Source - Funds'!C135)</f>
        <v>5</v>
      </c>
      <c r="E135" t="str">
        <f>IF('Source - Funds'!D135="","",'Source - Funds'!D135)</f>
        <v>0047</v>
      </c>
      <c r="F135" t="str">
        <f>IF('Source - Funds'!E135="","",'Source - Funds'!E135)</f>
        <v>NAPPANEE PUBLIC LIBRARY</v>
      </c>
      <c r="G135" t="str">
        <f>IF('Source - Funds'!F135="","",'Source - Funds'!F135)</f>
        <v>0180</v>
      </c>
      <c r="H135" t="str">
        <f>IF('Source - Funds'!G135="","",'Source - Funds'!G135)</f>
        <v>DEBT SERVICE</v>
      </c>
      <c r="I135">
        <f>IF('Source - Funds'!H135="","",'Source - Funds'!H135)</f>
        <v>414135</v>
      </c>
      <c r="J135">
        <f>IF('Source - Funds'!I135="","",'Source - Funds'!I135)</f>
        <v>20</v>
      </c>
      <c r="K135" t="str">
        <f>IF('Source - Funds'!J135="","",'Source - Funds'!J135)</f>
        <v>Y</v>
      </c>
      <c r="L135">
        <f t="shared" si="23"/>
        <v>2952621</v>
      </c>
      <c r="M135">
        <v>1.04</v>
      </c>
      <c r="N135" s="24">
        <f t="shared" si="24"/>
        <v>3070725.8400000003</v>
      </c>
      <c r="O135" s="24">
        <f t="shared" si="25"/>
        <v>3070724.8400000003</v>
      </c>
      <c r="P135" s="23">
        <f t="shared" si="26"/>
        <v>3070724</v>
      </c>
      <c r="Q135" s="26" t="s">
        <v>215</v>
      </c>
      <c r="R135">
        <f t="shared" si="27"/>
        <v>20</v>
      </c>
      <c r="S135" t="str">
        <f t="shared" si="28"/>
        <v>0047</v>
      </c>
      <c r="T135" t="str">
        <f t="shared" si="29"/>
        <v>5</v>
      </c>
      <c r="U135" s="27">
        <f t="shared" si="30"/>
        <v>3070724</v>
      </c>
      <c r="V135" t="str">
        <f t="shared" si="31"/>
        <v>20-5-0047</v>
      </c>
      <c r="W135" t="str">
        <f t="shared" si="32"/>
        <v>2025_20_0047_5</v>
      </c>
    </row>
    <row r="136" spans="1:23" x14ac:dyDescent="0.3">
      <c r="A136" t="str">
        <f t="shared" si="22"/>
        <v>2050048</v>
      </c>
      <c r="B136" t="str">
        <f>IF('Source - Funds'!A136="","",'Source - Funds'!A136)</f>
        <v>2026</v>
      </c>
      <c r="C136" t="str">
        <f>IF('Source - Funds'!B136="","",'Source - Funds'!B136)</f>
        <v>20</v>
      </c>
      <c r="D136" t="str">
        <f>IF('Source - Funds'!C136="","",'Source - Funds'!C136)</f>
        <v>5</v>
      </c>
      <c r="E136" t="str">
        <f>IF('Source - Funds'!D136="","",'Source - Funds'!D136)</f>
        <v>0048</v>
      </c>
      <c r="F136" t="str">
        <f>IF('Source - Funds'!E136="","",'Source - Funds'!E136)</f>
        <v>WAKARUSA-OLIVE TWP-HARRISON TWP PUB LIB</v>
      </c>
      <c r="G136" t="str">
        <f>IF('Source - Funds'!F136="","",'Source - Funds'!F136)</f>
        <v>2011</v>
      </c>
      <c r="H136" t="str">
        <f>IF('Source - Funds'!G136="","",'Source - Funds'!G136)</f>
        <v>LIRF</v>
      </c>
      <c r="I136">
        <f>IF('Source - Funds'!H136="","",'Source - Funds'!H136)</f>
        <v>10000</v>
      </c>
      <c r="J136" t="str">
        <f>IF('Source - Funds'!I136="","",'Source - Funds'!I136)</f>
        <v/>
      </c>
      <c r="K136" t="str">
        <f>IF('Source - Funds'!J136="","",'Source - Funds'!J136)</f>
        <v>N</v>
      </c>
      <c r="L136">
        <f t="shared" si="23"/>
        <v>865333</v>
      </c>
      <c r="M136">
        <v>1.04</v>
      </c>
      <c r="N136" s="24">
        <f t="shared" si="24"/>
        <v>899946.32000000007</v>
      </c>
      <c r="O136" s="24">
        <f t="shared" si="25"/>
        <v>899945.32000000007</v>
      </c>
      <c r="P136" s="23">
        <f t="shared" si="26"/>
        <v>899945</v>
      </c>
      <c r="Q136" s="26" t="s">
        <v>215</v>
      </c>
      <c r="R136" t="str">
        <f t="shared" si="27"/>
        <v>20</v>
      </c>
      <c r="S136" t="str">
        <f t="shared" si="28"/>
        <v>0048</v>
      </c>
      <c r="T136" t="str">
        <f t="shared" si="29"/>
        <v>5</v>
      </c>
      <c r="U136" s="27">
        <f t="shared" si="30"/>
        <v>899945</v>
      </c>
      <c r="V136" t="str">
        <f t="shared" si="31"/>
        <v>20-5-0048</v>
      </c>
      <c r="W136" t="str">
        <f t="shared" si="32"/>
        <v>2025_20_0048_5</v>
      </c>
    </row>
    <row r="137" spans="1:23" x14ac:dyDescent="0.3">
      <c r="A137" t="str">
        <f t="shared" si="22"/>
        <v>2050048</v>
      </c>
      <c r="B137" t="str">
        <f>IF('Source - Funds'!A137="","",'Source - Funds'!A137)</f>
        <v>2026</v>
      </c>
      <c r="C137" t="str">
        <f>IF('Source - Funds'!B137="","",'Source - Funds'!B137)</f>
        <v>20</v>
      </c>
      <c r="D137" t="str">
        <f>IF('Source - Funds'!C137="","",'Source - Funds'!C137)</f>
        <v>5</v>
      </c>
      <c r="E137" t="str">
        <f>IF('Source - Funds'!D137="","",'Source - Funds'!D137)</f>
        <v>0048</v>
      </c>
      <c r="F137" t="str">
        <f>IF('Source - Funds'!E137="","",'Source - Funds'!E137)</f>
        <v>WAKARUSA-OLIVE TWP-HARRISON TWP PUB LIB</v>
      </c>
      <c r="G137" t="str">
        <f>IF('Source - Funds'!F137="","",'Source - Funds'!F137)</f>
        <v>0101</v>
      </c>
      <c r="H137" t="str">
        <f>IF('Source - Funds'!G137="","",'Source - Funds'!G137)</f>
        <v>GENERAL</v>
      </c>
      <c r="I137">
        <f>IF('Source - Funds'!H137="","",'Source - Funds'!H137)</f>
        <v>845333</v>
      </c>
      <c r="J137" t="str">
        <f>IF('Source - Funds'!I137="","",'Source - Funds'!I137)</f>
        <v/>
      </c>
      <c r="K137" t="str">
        <f>IF('Source - Funds'!J137="","",'Source - Funds'!J137)</f>
        <v>N</v>
      </c>
      <c r="L137">
        <f t="shared" si="23"/>
        <v>865333</v>
      </c>
      <c r="M137">
        <v>1.04</v>
      </c>
      <c r="N137" s="24">
        <f t="shared" si="24"/>
        <v>899946.32000000007</v>
      </c>
      <c r="O137" s="24">
        <f t="shared" si="25"/>
        <v>899945.32000000007</v>
      </c>
      <c r="P137" s="23">
        <f t="shared" si="26"/>
        <v>899945</v>
      </c>
      <c r="Q137" s="26" t="s">
        <v>215</v>
      </c>
      <c r="R137" t="str">
        <f t="shared" si="27"/>
        <v>20</v>
      </c>
      <c r="S137" t="str">
        <f t="shared" si="28"/>
        <v>0048</v>
      </c>
      <c r="T137" t="str">
        <f t="shared" si="29"/>
        <v>5</v>
      </c>
      <c r="U137" s="27">
        <f t="shared" si="30"/>
        <v>899945</v>
      </c>
      <c r="V137" t="str">
        <f t="shared" si="31"/>
        <v>20-5-0048</v>
      </c>
      <c r="W137" t="str">
        <f t="shared" si="32"/>
        <v>2025_20_0048_5</v>
      </c>
    </row>
    <row r="138" spans="1:23" x14ac:dyDescent="0.3">
      <c r="A138" t="str">
        <f t="shared" si="22"/>
        <v>2050048</v>
      </c>
      <c r="B138" t="str">
        <f>IF('Source - Funds'!A138="","",'Source - Funds'!A138)</f>
        <v>2026</v>
      </c>
      <c r="C138" t="str">
        <f>IF('Source - Funds'!B138="","",'Source - Funds'!B138)</f>
        <v>20</v>
      </c>
      <c r="D138" t="str">
        <f>IF('Source - Funds'!C138="","",'Source - Funds'!C138)</f>
        <v>5</v>
      </c>
      <c r="E138" t="str">
        <f>IF('Source - Funds'!D138="","",'Source - Funds'!D138)</f>
        <v>0048</v>
      </c>
      <c r="F138" t="str">
        <f>IF('Source - Funds'!E138="","",'Source - Funds'!E138)</f>
        <v>WAKARUSA-OLIVE TWP-HARRISON TWP PUB LIB</v>
      </c>
      <c r="G138" t="str">
        <f>IF('Source - Funds'!F138="","",'Source - Funds'!F138)</f>
        <v>0061</v>
      </c>
      <c r="H138" t="str">
        <f>IF('Source - Funds'!G138="","",'Source - Funds'!G138)</f>
        <v>RAINY DAY</v>
      </c>
      <c r="I138">
        <f>IF('Source - Funds'!H138="","",'Source - Funds'!H138)</f>
        <v>10000</v>
      </c>
      <c r="J138" t="str">
        <f>IF('Source - Funds'!I138="","",'Source - Funds'!I138)</f>
        <v/>
      </c>
      <c r="K138" t="str">
        <f>IF('Source - Funds'!J138="","",'Source - Funds'!J138)</f>
        <v>N</v>
      </c>
      <c r="L138">
        <f t="shared" si="23"/>
        <v>865333</v>
      </c>
      <c r="M138">
        <v>1.04</v>
      </c>
      <c r="N138" s="24">
        <f t="shared" si="24"/>
        <v>899946.32000000007</v>
      </c>
      <c r="O138" s="24">
        <f t="shared" si="25"/>
        <v>899945.32000000007</v>
      </c>
      <c r="P138" s="23">
        <f t="shared" si="26"/>
        <v>899945</v>
      </c>
      <c r="Q138" s="26" t="s">
        <v>215</v>
      </c>
      <c r="R138" t="str">
        <f t="shared" si="27"/>
        <v>20</v>
      </c>
      <c r="S138" t="str">
        <f t="shared" si="28"/>
        <v>0048</v>
      </c>
      <c r="T138" t="str">
        <f t="shared" si="29"/>
        <v>5</v>
      </c>
      <c r="U138" s="27">
        <f t="shared" si="30"/>
        <v>899945</v>
      </c>
      <c r="V138" t="str">
        <f t="shared" si="31"/>
        <v>20-5-0048</v>
      </c>
      <c r="W138" t="str">
        <f t="shared" si="32"/>
        <v>2025_20_0048_5</v>
      </c>
    </row>
    <row r="139" spans="1:23" x14ac:dyDescent="0.3">
      <c r="A139" t="str">
        <f t="shared" si="22"/>
        <v>2050259</v>
      </c>
      <c r="B139" t="str">
        <f>IF('Source - Funds'!A139="","",'Source - Funds'!A139)</f>
        <v>2026</v>
      </c>
      <c r="C139" t="str">
        <f>IF('Source - Funds'!B139="","",'Source - Funds'!B139)</f>
        <v>20</v>
      </c>
      <c r="D139" t="str">
        <f>IF('Source - Funds'!C139="","",'Source - Funds'!C139)</f>
        <v>5</v>
      </c>
      <c r="E139" t="str">
        <f>IF('Source - Funds'!D139="","",'Source - Funds'!D139)</f>
        <v>0259</v>
      </c>
      <c r="F139" t="str">
        <f>IF('Source - Funds'!E139="","",'Source - Funds'!E139)</f>
        <v>MIDDLEBURY PUBLIC LIBRARY</v>
      </c>
      <c r="G139" t="str">
        <f>IF('Source - Funds'!F139="","",'Source - Funds'!F139)</f>
        <v>0061</v>
      </c>
      <c r="H139" t="str">
        <f>IF('Source - Funds'!G139="","",'Source - Funds'!G139)</f>
        <v>RAINY DAY</v>
      </c>
      <c r="I139">
        <f>IF('Source - Funds'!H139="","",'Source - Funds'!H139)</f>
        <v>45000</v>
      </c>
      <c r="J139" t="str">
        <f>IF('Source - Funds'!I139="","",'Source - Funds'!I139)</f>
        <v/>
      </c>
      <c r="K139" t="str">
        <f>IF('Source - Funds'!J139="","",'Source - Funds'!J139)</f>
        <v>N</v>
      </c>
      <c r="L139">
        <f t="shared" si="23"/>
        <v>1482438</v>
      </c>
      <c r="M139">
        <v>1.04</v>
      </c>
      <c r="N139" s="24">
        <f t="shared" si="24"/>
        <v>1541735.52</v>
      </c>
      <c r="O139" s="24">
        <f t="shared" si="25"/>
        <v>1541734.52</v>
      </c>
      <c r="P139" s="23">
        <f t="shared" si="26"/>
        <v>1541734</v>
      </c>
      <c r="Q139" s="26" t="s">
        <v>215</v>
      </c>
      <c r="R139" t="str">
        <f t="shared" si="27"/>
        <v>20</v>
      </c>
      <c r="S139" t="str">
        <f t="shared" si="28"/>
        <v>0259</v>
      </c>
      <c r="T139" t="str">
        <f t="shared" si="29"/>
        <v>5</v>
      </c>
      <c r="U139" s="27">
        <f t="shared" si="30"/>
        <v>1541734</v>
      </c>
      <c r="V139" t="str">
        <f t="shared" si="31"/>
        <v>20-5-0259</v>
      </c>
      <c r="W139" t="str">
        <f t="shared" si="32"/>
        <v>2025_20_0259_5</v>
      </c>
    </row>
    <row r="140" spans="1:23" x14ac:dyDescent="0.3">
      <c r="A140" t="str">
        <f t="shared" si="22"/>
        <v>2050259</v>
      </c>
      <c r="B140" t="str">
        <f>IF('Source - Funds'!A140="","",'Source - Funds'!A140)</f>
        <v>2026</v>
      </c>
      <c r="C140" t="str">
        <f>IF('Source - Funds'!B140="","",'Source - Funds'!B140)</f>
        <v>20</v>
      </c>
      <c r="D140" t="str">
        <f>IF('Source - Funds'!C140="","",'Source - Funds'!C140)</f>
        <v>5</v>
      </c>
      <c r="E140" t="str">
        <f>IF('Source - Funds'!D140="","",'Source - Funds'!D140)</f>
        <v>0259</v>
      </c>
      <c r="F140" t="str">
        <f>IF('Source - Funds'!E140="","",'Source - Funds'!E140)</f>
        <v>MIDDLEBURY PUBLIC LIBRARY</v>
      </c>
      <c r="G140" t="str">
        <f>IF('Source - Funds'!F140="","",'Source - Funds'!F140)</f>
        <v>0101</v>
      </c>
      <c r="H140" t="str">
        <f>IF('Source - Funds'!G140="","",'Source - Funds'!G140)</f>
        <v>GENERAL</v>
      </c>
      <c r="I140">
        <f>IF('Source - Funds'!H140="","",'Source - Funds'!H140)</f>
        <v>1437438</v>
      </c>
      <c r="J140" t="str">
        <f>IF('Source - Funds'!I140="","",'Source - Funds'!I140)</f>
        <v/>
      </c>
      <c r="K140" t="str">
        <f>IF('Source - Funds'!J140="","",'Source - Funds'!J140)</f>
        <v>N</v>
      </c>
      <c r="L140">
        <f t="shared" si="23"/>
        <v>1482438</v>
      </c>
      <c r="M140">
        <v>1.04</v>
      </c>
      <c r="N140" s="24">
        <f t="shared" si="24"/>
        <v>1541735.52</v>
      </c>
      <c r="O140" s="24">
        <f t="shared" si="25"/>
        <v>1541734.52</v>
      </c>
      <c r="P140" s="23">
        <f t="shared" si="26"/>
        <v>1541734</v>
      </c>
      <c r="Q140" s="26" t="s">
        <v>215</v>
      </c>
      <c r="R140" t="str">
        <f t="shared" si="27"/>
        <v>20</v>
      </c>
      <c r="S140" t="str">
        <f t="shared" si="28"/>
        <v>0259</v>
      </c>
      <c r="T140" t="str">
        <f t="shared" si="29"/>
        <v>5</v>
      </c>
      <c r="U140" s="27">
        <f t="shared" si="30"/>
        <v>1541734</v>
      </c>
      <c r="V140" t="str">
        <f t="shared" si="31"/>
        <v>20-5-0259</v>
      </c>
      <c r="W140" t="str">
        <f t="shared" si="32"/>
        <v>2025_20_0259_5</v>
      </c>
    </row>
    <row r="141" spans="1:23" x14ac:dyDescent="0.3">
      <c r="A141" t="str">
        <f t="shared" si="22"/>
        <v>2150049</v>
      </c>
      <c r="B141" t="str">
        <f>IF('Source - Funds'!A141="","",'Source - Funds'!A141)</f>
        <v>2026</v>
      </c>
      <c r="C141" t="str">
        <f>IF('Source - Funds'!B141="","",'Source - Funds'!B141)</f>
        <v>21</v>
      </c>
      <c r="D141" t="str">
        <f>IF('Source - Funds'!C141="","",'Source - Funds'!C141)</f>
        <v>5</v>
      </c>
      <c r="E141" t="str">
        <f>IF('Source - Funds'!D141="","",'Source - Funds'!D141)</f>
        <v>0049</v>
      </c>
      <c r="F141" t="str">
        <f>IF('Source - Funds'!E141="","",'Source - Funds'!E141)</f>
        <v>FAYETTE COUNTY PUBLIC LIBRARY</v>
      </c>
      <c r="G141" t="str">
        <f>IF('Source - Funds'!F141="","",'Source - Funds'!F141)</f>
        <v>0101</v>
      </c>
      <c r="H141" t="str">
        <f>IF('Source - Funds'!G141="","",'Source - Funds'!G141)</f>
        <v>GENERAL</v>
      </c>
      <c r="I141">
        <f>IF('Source - Funds'!H141="","",'Source - Funds'!H141)</f>
        <v>1397068</v>
      </c>
      <c r="J141" t="str">
        <f>IF('Source - Funds'!I141="","",'Source - Funds'!I141)</f>
        <v/>
      </c>
      <c r="K141" t="str">
        <f>IF('Source - Funds'!J141="","",'Source - Funds'!J141)</f>
        <v>N</v>
      </c>
      <c r="L141">
        <f t="shared" si="23"/>
        <v>1397118</v>
      </c>
      <c r="M141">
        <v>1.04</v>
      </c>
      <c r="N141" s="24">
        <f t="shared" si="24"/>
        <v>1453002.72</v>
      </c>
      <c r="O141" s="24">
        <f t="shared" si="25"/>
        <v>1453001.72</v>
      </c>
      <c r="P141" s="23">
        <f t="shared" si="26"/>
        <v>1453001</v>
      </c>
      <c r="Q141" s="26" t="s">
        <v>215</v>
      </c>
      <c r="R141" t="str">
        <f t="shared" si="27"/>
        <v>21</v>
      </c>
      <c r="S141" t="str">
        <f t="shared" si="28"/>
        <v>0049</v>
      </c>
      <c r="T141" t="str">
        <f t="shared" si="29"/>
        <v>5</v>
      </c>
      <c r="U141" s="27">
        <f t="shared" si="30"/>
        <v>1453001</v>
      </c>
      <c r="V141" t="str">
        <f t="shared" si="31"/>
        <v>21-5-0049</v>
      </c>
      <c r="W141" t="str">
        <f t="shared" si="32"/>
        <v>2025_21_0049_5</v>
      </c>
    </row>
    <row r="142" spans="1:23" x14ac:dyDescent="0.3">
      <c r="A142" t="str">
        <f t="shared" si="22"/>
        <v>2150049</v>
      </c>
      <c r="B142" t="str">
        <f>IF('Source - Funds'!A142="","",'Source - Funds'!A142)</f>
        <v>2026</v>
      </c>
      <c r="C142" t="str">
        <f>IF('Source - Funds'!B142="","",'Source - Funds'!B142)</f>
        <v>21</v>
      </c>
      <c r="D142" t="str">
        <f>IF('Source - Funds'!C142="","",'Source - Funds'!C142)</f>
        <v>5</v>
      </c>
      <c r="E142" t="str">
        <f>IF('Source - Funds'!D142="","",'Source - Funds'!D142)</f>
        <v>0049</v>
      </c>
      <c r="F142" t="str">
        <f>IF('Source - Funds'!E142="","",'Source - Funds'!E142)</f>
        <v>FAYETTE COUNTY PUBLIC LIBRARY</v>
      </c>
      <c r="G142" t="str">
        <f>IF('Source - Funds'!F142="","",'Source - Funds'!F142)</f>
        <v>0061</v>
      </c>
      <c r="H142" t="str">
        <f>IF('Source - Funds'!G142="","",'Source - Funds'!G142)</f>
        <v>RAINY DAY</v>
      </c>
      <c r="I142">
        <f>IF('Source - Funds'!H142="","",'Source - Funds'!H142)</f>
        <v>50</v>
      </c>
      <c r="J142" t="str">
        <f>IF('Source - Funds'!I142="","",'Source - Funds'!I142)</f>
        <v/>
      </c>
      <c r="K142" t="str">
        <f>IF('Source - Funds'!J142="","",'Source - Funds'!J142)</f>
        <v>N</v>
      </c>
      <c r="L142">
        <f t="shared" si="23"/>
        <v>1397118</v>
      </c>
      <c r="M142">
        <v>1.04</v>
      </c>
      <c r="N142" s="24">
        <f t="shared" si="24"/>
        <v>1453002.72</v>
      </c>
      <c r="O142" s="24">
        <f t="shared" si="25"/>
        <v>1453001.72</v>
      </c>
      <c r="P142" s="23">
        <f t="shared" si="26"/>
        <v>1453001</v>
      </c>
      <c r="Q142" s="26" t="s">
        <v>215</v>
      </c>
      <c r="R142" t="str">
        <f t="shared" si="27"/>
        <v>21</v>
      </c>
      <c r="S142" t="str">
        <f t="shared" si="28"/>
        <v>0049</v>
      </c>
      <c r="T142" t="str">
        <f t="shared" si="29"/>
        <v>5</v>
      </c>
      <c r="U142" s="27">
        <f t="shared" si="30"/>
        <v>1453001</v>
      </c>
      <c r="V142" t="str">
        <f t="shared" si="31"/>
        <v>21-5-0049</v>
      </c>
      <c r="W142" t="str">
        <f t="shared" si="32"/>
        <v>2025_21_0049_5</v>
      </c>
    </row>
    <row r="143" spans="1:23" x14ac:dyDescent="0.3">
      <c r="A143" t="str">
        <f t="shared" si="22"/>
        <v>2250050</v>
      </c>
      <c r="B143" t="str">
        <f>IF('Source - Funds'!A143="","",'Source - Funds'!A143)</f>
        <v>2026</v>
      </c>
      <c r="C143" t="str">
        <f>IF('Source - Funds'!B143="","",'Source - Funds'!B143)</f>
        <v>22</v>
      </c>
      <c r="D143" t="str">
        <f>IF('Source - Funds'!C143="","",'Source - Funds'!C143)</f>
        <v>5</v>
      </c>
      <c r="E143" t="str">
        <f>IF('Source - Funds'!D143="","",'Source - Funds'!D143)</f>
        <v>0050</v>
      </c>
      <c r="F143" t="str">
        <f>IF('Source - Funds'!E143="","",'Source - Funds'!E143)</f>
        <v>NEW ALBANY-FLOYD COUNTY PUBLIC LIBRARY</v>
      </c>
      <c r="G143" t="str">
        <f>IF('Source - Funds'!F143="","",'Source - Funds'!F143)</f>
        <v>0101</v>
      </c>
      <c r="H143" t="str">
        <f>IF('Source - Funds'!G143="","",'Source - Funds'!G143)</f>
        <v>GENERAL</v>
      </c>
      <c r="I143">
        <f>IF('Source - Funds'!H143="","",'Source - Funds'!H143)</f>
        <v>5195596</v>
      </c>
      <c r="J143" t="str">
        <f>IF('Source - Funds'!I143="","",'Source - Funds'!I143)</f>
        <v/>
      </c>
      <c r="K143" t="str">
        <f>IF('Source - Funds'!J143="","",'Source - Funds'!J143)</f>
        <v>N</v>
      </c>
      <c r="L143">
        <f t="shared" si="23"/>
        <v>5195596</v>
      </c>
      <c r="M143">
        <v>1.04</v>
      </c>
      <c r="N143" s="24">
        <f t="shared" si="24"/>
        <v>5403419.8399999999</v>
      </c>
      <c r="O143" s="24">
        <f t="shared" si="25"/>
        <v>5403418.8399999999</v>
      </c>
      <c r="P143" s="23">
        <f t="shared" si="26"/>
        <v>5403418</v>
      </c>
      <c r="Q143" s="26" t="s">
        <v>215</v>
      </c>
      <c r="R143" t="str">
        <f t="shared" si="27"/>
        <v>22</v>
      </c>
      <c r="S143" t="str">
        <f t="shared" si="28"/>
        <v>0050</v>
      </c>
      <c r="T143" t="str">
        <f t="shared" si="29"/>
        <v>5</v>
      </c>
      <c r="U143" s="27">
        <f t="shared" si="30"/>
        <v>5403418</v>
      </c>
      <c r="V143" t="str">
        <f t="shared" si="31"/>
        <v>22-5-0050</v>
      </c>
      <c r="W143" t="str">
        <f t="shared" si="32"/>
        <v>2025_22_0050_5</v>
      </c>
    </row>
    <row r="144" spans="1:23" x14ac:dyDescent="0.3">
      <c r="A144" t="str">
        <f t="shared" si="22"/>
        <v>2350052</v>
      </c>
      <c r="B144" t="str">
        <f>IF('Source - Funds'!A144="","",'Source - Funds'!A144)</f>
        <v>2026</v>
      </c>
      <c r="C144" t="str">
        <f>IF('Source - Funds'!B144="","",'Source - Funds'!B144)</f>
        <v>23</v>
      </c>
      <c r="D144" t="str">
        <f>IF('Source - Funds'!C144="","",'Source - Funds'!C144)</f>
        <v>5</v>
      </c>
      <c r="E144" t="str">
        <f>IF('Source - Funds'!D144="","",'Source - Funds'!D144)</f>
        <v>0052</v>
      </c>
      <c r="F144" t="str">
        <f>IF('Source - Funds'!E144="","",'Source - Funds'!E144)</f>
        <v>COVINGTON PUBLIC LIBRARY</v>
      </c>
      <c r="G144" t="str">
        <f>IF('Source - Funds'!F144="","",'Source - Funds'!F144)</f>
        <v>0101</v>
      </c>
      <c r="H144" t="str">
        <f>IF('Source - Funds'!G144="","",'Source - Funds'!G144)</f>
        <v>GENERAL</v>
      </c>
      <c r="I144">
        <f>IF('Source - Funds'!H144="","",'Source - Funds'!H144)</f>
        <v>496634</v>
      </c>
      <c r="J144" t="str">
        <f>IF('Source - Funds'!I144="","",'Source - Funds'!I144)</f>
        <v/>
      </c>
      <c r="K144" t="str">
        <f>IF('Source - Funds'!J144="","",'Source - Funds'!J144)</f>
        <v>N</v>
      </c>
      <c r="L144">
        <f t="shared" si="23"/>
        <v>509794</v>
      </c>
      <c r="M144">
        <v>1.04</v>
      </c>
      <c r="N144" s="24">
        <f t="shared" si="24"/>
        <v>530185.76</v>
      </c>
      <c r="O144" s="24">
        <f t="shared" si="25"/>
        <v>530184.76</v>
      </c>
      <c r="P144" s="23">
        <f t="shared" si="26"/>
        <v>530184</v>
      </c>
      <c r="Q144" s="26" t="s">
        <v>215</v>
      </c>
      <c r="R144" t="str">
        <f t="shared" si="27"/>
        <v>23</v>
      </c>
      <c r="S144" t="str">
        <f t="shared" si="28"/>
        <v>0052</v>
      </c>
      <c r="T144" t="str">
        <f t="shared" si="29"/>
        <v>5</v>
      </c>
      <c r="U144" s="27">
        <f t="shared" si="30"/>
        <v>530184</v>
      </c>
      <c r="V144" t="str">
        <f t="shared" si="31"/>
        <v>23-5-0052</v>
      </c>
      <c r="W144" t="str">
        <f t="shared" si="32"/>
        <v>2025_23_0052_5</v>
      </c>
    </row>
    <row r="145" spans="1:23" x14ac:dyDescent="0.3">
      <c r="A145" t="str">
        <f t="shared" si="22"/>
        <v>2350052</v>
      </c>
      <c r="B145" t="str">
        <f>IF('Source - Funds'!A145="","",'Source - Funds'!A145)</f>
        <v>2026</v>
      </c>
      <c r="C145" t="str">
        <f>IF('Source - Funds'!B145="","",'Source - Funds'!B145)</f>
        <v>23</v>
      </c>
      <c r="D145" t="str">
        <f>IF('Source - Funds'!C145="","",'Source - Funds'!C145)</f>
        <v>5</v>
      </c>
      <c r="E145" t="str">
        <f>IF('Source - Funds'!D145="","",'Source - Funds'!D145)</f>
        <v>0052</v>
      </c>
      <c r="F145" t="str">
        <f>IF('Source - Funds'!E145="","",'Source - Funds'!E145)</f>
        <v>COVINGTON PUBLIC LIBRARY</v>
      </c>
      <c r="G145" t="str">
        <f>IF('Source - Funds'!F145="","",'Source - Funds'!F145)</f>
        <v>0061</v>
      </c>
      <c r="H145" t="str">
        <f>IF('Source - Funds'!G145="","",'Source - Funds'!G145)</f>
        <v>RAINY DAY</v>
      </c>
      <c r="I145">
        <f>IF('Source - Funds'!H145="","",'Source - Funds'!H145)</f>
        <v>7600</v>
      </c>
      <c r="J145" t="str">
        <f>IF('Source - Funds'!I145="","",'Source - Funds'!I145)</f>
        <v/>
      </c>
      <c r="K145" t="str">
        <f>IF('Source - Funds'!J145="","",'Source - Funds'!J145)</f>
        <v>N</v>
      </c>
      <c r="L145">
        <f t="shared" si="23"/>
        <v>509794</v>
      </c>
      <c r="M145">
        <v>1.04</v>
      </c>
      <c r="N145" s="24">
        <f t="shared" si="24"/>
        <v>530185.76</v>
      </c>
      <c r="O145" s="24">
        <f t="shared" si="25"/>
        <v>530184.76</v>
      </c>
      <c r="P145" s="23">
        <f t="shared" si="26"/>
        <v>530184</v>
      </c>
      <c r="Q145" s="26" t="s">
        <v>215</v>
      </c>
      <c r="R145" t="str">
        <f t="shared" si="27"/>
        <v>23</v>
      </c>
      <c r="S145" t="str">
        <f t="shared" si="28"/>
        <v>0052</v>
      </c>
      <c r="T145" t="str">
        <f t="shared" si="29"/>
        <v>5</v>
      </c>
      <c r="U145" s="27">
        <f t="shared" si="30"/>
        <v>530184</v>
      </c>
      <c r="V145" t="str">
        <f t="shared" si="31"/>
        <v>23-5-0052</v>
      </c>
      <c r="W145" t="str">
        <f t="shared" si="32"/>
        <v>2025_23_0052_5</v>
      </c>
    </row>
    <row r="146" spans="1:23" x14ac:dyDescent="0.3">
      <c r="A146" t="str">
        <f t="shared" si="22"/>
        <v>2350052</v>
      </c>
      <c r="B146" t="str">
        <f>IF('Source - Funds'!A146="","",'Source - Funds'!A146)</f>
        <v>2026</v>
      </c>
      <c r="C146" t="str">
        <f>IF('Source - Funds'!B146="","",'Source - Funds'!B146)</f>
        <v>23</v>
      </c>
      <c r="D146" t="str">
        <f>IF('Source - Funds'!C146="","",'Source - Funds'!C146)</f>
        <v>5</v>
      </c>
      <c r="E146" t="str">
        <f>IF('Source - Funds'!D146="","",'Source - Funds'!D146)</f>
        <v>0052</v>
      </c>
      <c r="F146" t="str">
        <f>IF('Source - Funds'!E146="","",'Source - Funds'!E146)</f>
        <v>COVINGTON PUBLIC LIBRARY</v>
      </c>
      <c r="G146" t="str">
        <f>IF('Source - Funds'!F146="","",'Source - Funds'!F146)</f>
        <v>2011</v>
      </c>
      <c r="H146" t="str">
        <f>IF('Source - Funds'!G146="","",'Source - Funds'!G146)</f>
        <v>LIRF</v>
      </c>
      <c r="I146">
        <f>IF('Source - Funds'!H146="","",'Source - Funds'!H146)</f>
        <v>5560</v>
      </c>
      <c r="J146" t="str">
        <f>IF('Source - Funds'!I146="","",'Source - Funds'!I146)</f>
        <v/>
      </c>
      <c r="K146" t="str">
        <f>IF('Source - Funds'!J146="","",'Source - Funds'!J146)</f>
        <v>N</v>
      </c>
      <c r="L146">
        <f t="shared" si="23"/>
        <v>509794</v>
      </c>
      <c r="M146">
        <v>1.04</v>
      </c>
      <c r="N146" s="24">
        <f t="shared" si="24"/>
        <v>530185.76</v>
      </c>
      <c r="O146" s="24">
        <f t="shared" si="25"/>
        <v>530184.76</v>
      </c>
      <c r="P146" s="23">
        <f t="shared" si="26"/>
        <v>530184</v>
      </c>
      <c r="Q146" s="26" t="s">
        <v>215</v>
      </c>
      <c r="R146" t="str">
        <f t="shared" si="27"/>
        <v>23</v>
      </c>
      <c r="S146" t="str">
        <f t="shared" si="28"/>
        <v>0052</v>
      </c>
      <c r="T146" t="str">
        <f t="shared" si="29"/>
        <v>5</v>
      </c>
      <c r="U146" s="27">
        <f t="shared" si="30"/>
        <v>530184</v>
      </c>
      <c r="V146" t="str">
        <f t="shared" si="31"/>
        <v>23-5-0052</v>
      </c>
      <c r="W146" t="str">
        <f t="shared" si="32"/>
        <v>2025_23_0052_5</v>
      </c>
    </row>
    <row r="147" spans="1:23" x14ac:dyDescent="0.3">
      <c r="A147" t="str">
        <f t="shared" si="22"/>
        <v>2350271</v>
      </c>
      <c r="B147" t="str">
        <f>IF('Source - Funds'!A147="","",'Source - Funds'!A147)</f>
        <v>2026</v>
      </c>
      <c r="C147" t="str">
        <f>IF('Source - Funds'!B147="","",'Source - Funds'!B147)</f>
        <v>23</v>
      </c>
      <c r="D147" t="str">
        <f>IF('Source - Funds'!C147="","",'Source - Funds'!C147)</f>
        <v>5</v>
      </c>
      <c r="E147" t="str">
        <f>IF('Source - Funds'!D147="","",'Source - Funds'!D147)</f>
        <v>0271</v>
      </c>
      <c r="F147" t="str">
        <f>IF('Source - Funds'!E147="","",'Source - Funds'!E147)</f>
        <v>KINGMAN-MILLCREEK PUBLIC LIBRARY</v>
      </c>
      <c r="G147" t="str">
        <f>IF('Source - Funds'!F147="","",'Source - Funds'!F147)</f>
        <v>2011</v>
      </c>
      <c r="H147" t="str">
        <f>IF('Source - Funds'!G147="","",'Source - Funds'!G147)</f>
        <v>LIRF</v>
      </c>
      <c r="I147">
        <f>IF('Source - Funds'!H147="","",'Source - Funds'!H147)</f>
        <v>11000</v>
      </c>
      <c r="J147" t="str">
        <f>IF('Source - Funds'!I147="","",'Source - Funds'!I147)</f>
        <v/>
      </c>
      <c r="K147" t="str">
        <f>IF('Source - Funds'!J147="","",'Source - Funds'!J147)</f>
        <v>N</v>
      </c>
      <c r="L147">
        <f t="shared" si="23"/>
        <v>135598</v>
      </c>
      <c r="M147">
        <v>1.04</v>
      </c>
      <c r="N147" s="24">
        <f t="shared" si="24"/>
        <v>141021.92000000001</v>
      </c>
      <c r="O147" s="24">
        <f t="shared" si="25"/>
        <v>141020.92000000001</v>
      </c>
      <c r="P147" s="23">
        <f t="shared" si="26"/>
        <v>141020</v>
      </c>
      <c r="Q147" s="26" t="s">
        <v>215</v>
      </c>
      <c r="R147" t="str">
        <f t="shared" si="27"/>
        <v>23</v>
      </c>
      <c r="S147" t="str">
        <f t="shared" si="28"/>
        <v>0271</v>
      </c>
      <c r="T147" t="str">
        <f t="shared" si="29"/>
        <v>5</v>
      </c>
      <c r="U147" s="27">
        <f t="shared" si="30"/>
        <v>141020</v>
      </c>
      <c r="V147" t="str">
        <f t="shared" si="31"/>
        <v>23-5-0271</v>
      </c>
      <c r="W147" t="str">
        <f t="shared" si="32"/>
        <v>2025_23_0271_5</v>
      </c>
    </row>
    <row r="148" spans="1:23" x14ac:dyDescent="0.3">
      <c r="A148" t="str">
        <f t="shared" si="22"/>
        <v>2350271</v>
      </c>
      <c r="B148" t="str">
        <f>IF('Source - Funds'!A148="","",'Source - Funds'!A148)</f>
        <v>2026</v>
      </c>
      <c r="C148" t="str">
        <f>IF('Source - Funds'!B148="","",'Source - Funds'!B148)</f>
        <v>23</v>
      </c>
      <c r="D148" t="str">
        <f>IF('Source - Funds'!C148="","",'Source - Funds'!C148)</f>
        <v>5</v>
      </c>
      <c r="E148" t="str">
        <f>IF('Source - Funds'!D148="","",'Source - Funds'!D148)</f>
        <v>0271</v>
      </c>
      <c r="F148" t="str">
        <f>IF('Source - Funds'!E148="","",'Source - Funds'!E148)</f>
        <v>KINGMAN-MILLCREEK PUBLIC LIBRARY</v>
      </c>
      <c r="G148" t="str">
        <f>IF('Source - Funds'!F148="","",'Source - Funds'!F148)</f>
        <v>0101</v>
      </c>
      <c r="H148" t="str">
        <f>IF('Source - Funds'!G148="","",'Source - Funds'!G148)</f>
        <v>GENERAL</v>
      </c>
      <c r="I148">
        <f>IF('Source - Funds'!H148="","",'Source - Funds'!H148)</f>
        <v>124598</v>
      </c>
      <c r="J148" t="str">
        <f>IF('Source - Funds'!I148="","",'Source - Funds'!I148)</f>
        <v/>
      </c>
      <c r="K148" t="str">
        <f>IF('Source - Funds'!J148="","",'Source - Funds'!J148)</f>
        <v>N</v>
      </c>
      <c r="L148">
        <f t="shared" si="23"/>
        <v>135598</v>
      </c>
      <c r="M148">
        <v>1.04</v>
      </c>
      <c r="N148" s="24">
        <f t="shared" si="24"/>
        <v>141021.92000000001</v>
      </c>
      <c r="O148" s="24">
        <f t="shared" si="25"/>
        <v>141020.92000000001</v>
      </c>
      <c r="P148" s="23">
        <f t="shared" si="26"/>
        <v>141020</v>
      </c>
      <c r="Q148" s="26" t="s">
        <v>215</v>
      </c>
      <c r="R148" t="str">
        <f t="shared" si="27"/>
        <v>23</v>
      </c>
      <c r="S148" t="str">
        <f t="shared" si="28"/>
        <v>0271</v>
      </c>
      <c r="T148" t="str">
        <f t="shared" si="29"/>
        <v>5</v>
      </c>
      <c r="U148" s="27">
        <f t="shared" si="30"/>
        <v>141020</v>
      </c>
      <c r="V148" t="str">
        <f t="shared" si="31"/>
        <v>23-5-0271</v>
      </c>
      <c r="W148" t="str">
        <f t="shared" si="32"/>
        <v>2025_23_0271_5</v>
      </c>
    </row>
    <row r="149" spans="1:23" x14ac:dyDescent="0.3">
      <c r="A149" t="str">
        <f t="shared" si="22"/>
        <v>2350300</v>
      </c>
      <c r="B149" t="str">
        <f>IF('Source - Funds'!A149="","",'Source - Funds'!A149)</f>
        <v>2026</v>
      </c>
      <c r="C149" t="str">
        <f>IF('Source - Funds'!B149="","",'Source - Funds'!B149)</f>
        <v>23</v>
      </c>
      <c r="D149" t="str">
        <f>IF('Source - Funds'!C149="","",'Source - Funds'!C149)</f>
        <v>5</v>
      </c>
      <c r="E149" t="str">
        <f>IF('Source - Funds'!D149="","",'Source - Funds'!D149)</f>
        <v>0300</v>
      </c>
      <c r="F149" t="str">
        <f>IF('Source - Funds'!E149="","",'Source - Funds'!E149)</f>
        <v>ATTICA PUBLIC LIBRARY</v>
      </c>
      <c r="G149" t="str">
        <f>IF('Source - Funds'!F149="","",'Source - Funds'!F149)</f>
        <v>0101</v>
      </c>
      <c r="H149" t="str">
        <f>IF('Source - Funds'!G149="","",'Source - Funds'!G149)</f>
        <v>GENERAL</v>
      </c>
      <c r="I149">
        <f>IF('Source - Funds'!H149="","",'Source - Funds'!H149)</f>
        <v>285991</v>
      </c>
      <c r="J149" t="str">
        <f>IF('Source - Funds'!I149="","",'Source - Funds'!I149)</f>
        <v/>
      </c>
      <c r="K149" t="str">
        <f>IF('Source - Funds'!J149="","",'Source - Funds'!J149)</f>
        <v>N</v>
      </c>
      <c r="L149">
        <f t="shared" si="23"/>
        <v>384973</v>
      </c>
      <c r="M149">
        <v>1.04</v>
      </c>
      <c r="N149" s="24">
        <f t="shared" si="24"/>
        <v>400371.92000000004</v>
      </c>
      <c r="O149" s="24">
        <f t="shared" si="25"/>
        <v>400370.92000000004</v>
      </c>
      <c r="P149" s="23">
        <f t="shared" si="26"/>
        <v>400370</v>
      </c>
      <c r="Q149" s="26" t="s">
        <v>215</v>
      </c>
      <c r="R149" t="str">
        <f t="shared" si="27"/>
        <v>23</v>
      </c>
      <c r="S149" t="str">
        <f t="shared" si="28"/>
        <v>0300</v>
      </c>
      <c r="T149" t="str">
        <f t="shared" si="29"/>
        <v>5</v>
      </c>
      <c r="U149" s="27">
        <f t="shared" si="30"/>
        <v>400370</v>
      </c>
      <c r="V149" t="str">
        <f t="shared" si="31"/>
        <v>23-5-0300</v>
      </c>
      <c r="W149" t="str">
        <f t="shared" si="32"/>
        <v>2025_23_0300_5</v>
      </c>
    </row>
    <row r="150" spans="1:23" x14ac:dyDescent="0.3">
      <c r="A150" t="str">
        <f t="shared" si="22"/>
        <v>2350300</v>
      </c>
      <c r="B150" t="str">
        <f>IF('Source - Funds'!A150="","",'Source - Funds'!A150)</f>
        <v>2026</v>
      </c>
      <c r="C150" t="str">
        <f>IF('Source - Funds'!B150="","",'Source - Funds'!B150)</f>
        <v>23</v>
      </c>
      <c r="D150" t="str">
        <f>IF('Source - Funds'!C150="","",'Source - Funds'!C150)</f>
        <v>5</v>
      </c>
      <c r="E150" t="str">
        <f>IF('Source - Funds'!D150="","",'Source - Funds'!D150)</f>
        <v>0300</v>
      </c>
      <c r="F150" t="str">
        <f>IF('Source - Funds'!E150="","",'Source - Funds'!E150)</f>
        <v>ATTICA PUBLIC LIBRARY</v>
      </c>
      <c r="G150" t="str">
        <f>IF('Source - Funds'!F150="","",'Source - Funds'!F150)</f>
        <v>2011</v>
      </c>
      <c r="H150" t="str">
        <f>IF('Source - Funds'!G150="","",'Source - Funds'!G150)</f>
        <v>LIRF</v>
      </c>
      <c r="I150">
        <f>IF('Source - Funds'!H150="","",'Source - Funds'!H150)</f>
        <v>0</v>
      </c>
      <c r="J150" t="str">
        <f>IF('Source - Funds'!I150="","",'Source - Funds'!I150)</f>
        <v/>
      </c>
      <c r="K150" t="str">
        <f>IF('Source - Funds'!J150="","",'Source - Funds'!J150)</f>
        <v>N</v>
      </c>
      <c r="L150">
        <f t="shared" si="23"/>
        <v>384973</v>
      </c>
      <c r="M150">
        <v>1.04</v>
      </c>
      <c r="N150" s="24">
        <f t="shared" si="24"/>
        <v>400371.92000000004</v>
      </c>
      <c r="O150" s="24">
        <f t="shared" si="25"/>
        <v>400370.92000000004</v>
      </c>
      <c r="P150" s="23">
        <f t="shared" si="26"/>
        <v>400370</v>
      </c>
      <c r="Q150" s="26" t="s">
        <v>215</v>
      </c>
      <c r="R150" t="str">
        <f t="shared" si="27"/>
        <v>23</v>
      </c>
      <c r="S150" t="str">
        <f t="shared" si="28"/>
        <v>0300</v>
      </c>
      <c r="T150" t="str">
        <f t="shared" si="29"/>
        <v>5</v>
      </c>
      <c r="U150" s="27">
        <f t="shared" si="30"/>
        <v>400370</v>
      </c>
      <c r="V150" t="str">
        <f t="shared" si="31"/>
        <v>23-5-0300</v>
      </c>
      <c r="W150" t="str">
        <f t="shared" si="32"/>
        <v>2025_23_0300_5</v>
      </c>
    </row>
    <row r="151" spans="1:23" x14ac:dyDescent="0.3">
      <c r="A151" t="str">
        <f t="shared" si="22"/>
        <v>2350300</v>
      </c>
      <c r="B151" t="str">
        <f>IF('Source - Funds'!A151="","",'Source - Funds'!A151)</f>
        <v>2026</v>
      </c>
      <c r="C151" t="str">
        <f>IF('Source - Funds'!B151="","",'Source - Funds'!B151)</f>
        <v>23</v>
      </c>
      <c r="D151" t="str">
        <f>IF('Source - Funds'!C151="","",'Source - Funds'!C151)</f>
        <v>5</v>
      </c>
      <c r="E151" t="str">
        <f>IF('Source - Funds'!D151="","",'Source - Funds'!D151)</f>
        <v>0300</v>
      </c>
      <c r="F151" t="str">
        <f>IF('Source - Funds'!E151="","",'Source - Funds'!E151)</f>
        <v>ATTICA PUBLIC LIBRARY</v>
      </c>
      <c r="G151" t="str">
        <f>IF('Source - Funds'!F151="","",'Source - Funds'!F151)</f>
        <v>0283</v>
      </c>
      <c r="H151" t="str">
        <f>IF('Source - Funds'!G151="","",'Source - Funds'!G151)</f>
        <v>L/R PAYMENT</v>
      </c>
      <c r="I151">
        <f>IF('Source - Funds'!H151="","",'Source - Funds'!H151)</f>
        <v>98982</v>
      </c>
      <c r="J151" t="str">
        <f>IF('Source - Funds'!I151="","",'Source - Funds'!I151)</f>
        <v/>
      </c>
      <c r="K151" t="str">
        <f>IF('Source - Funds'!J151="","",'Source - Funds'!J151)</f>
        <v>N</v>
      </c>
      <c r="L151">
        <f t="shared" si="23"/>
        <v>384973</v>
      </c>
      <c r="M151">
        <v>1.04</v>
      </c>
      <c r="N151" s="24">
        <f t="shared" si="24"/>
        <v>400371.92000000004</v>
      </c>
      <c r="O151" s="24">
        <f t="shared" si="25"/>
        <v>400370.92000000004</v>
      </c>
      <c r="P151" s="23">
        <f t="shared" si="26"/>
        <v>400370</v>
      </c>
      <c r="Q151" s="26" t="s">
        <v>215</v>
      </c>
      <c r="R151" t="str">
        <f t="shared" si="27"/>
        <v>23</v>
      </c>
      <c r="S151" t="str">
        <f t="shared" si="28"/>
        <v>0300</v>
      </c>
      <c r="T151" t="str">
        <f t="shared" si="29"/>
        <v>5</v>
      </c>
      <c r="U151" s="27">
        <f t="shared" si="30"/>
        <v>400370</v>
      </c>
      <c r="V151" t="str">
        <f t="shared" si="31"/>
        <v>23-5-0300</v>
      </c>
      <c r="W151" t="str">
        <f t="shared" si="32"/>
        <v>2025_23_0300_5</v>
      </c>
    </row>
    <row r="152" spans="1:23" x14ac:dyDescent="0.3">
      <c r="A152" t="str">
        <f t="shared" si="22"/>
        <v>2450054</v>
      </c>
      <c r="B152" t="str">
        <f>IF('Source - Funds'!A152="","",'Source - Funds'!A152)</f>
        <v>2026</v>
      </c>
      <c r="C152" t="str">
        <f>IF('Source - Funds'!B152="","",'Source - Funds'!B152)</f>
        <v>24</v>
      </c>
      <c r="D152" t="str">
        <f>IF('Source - Funds'!C152="","",'Source - Funds'!C152)</f>
        <v>5</v>
      </c>
      <c r="E152" t="str">
        <f>IF('Source - Funds'!D152="","",'Source - Funds'!D152)</f>
        <v>0054</v>
      </c>
      <c r="F152" t="str">
        <f>IF('Source - Funds'!E152="","",'Source - Funds'!E152)</f>
        <v>FRANKLIN COUNTY PUBLIC LIBRARY DISTRICT</v>
      </c>
      <c r="G152" t="str">
        <f>IF('Source - Funds'!F152="","",'Source - Funds'!F152)</f>
        <v>0101</v>
      </c>
      <c r="H152" t="str">
        <f>IF('Source - Funds'!G152="","",'Source - Funds'!G152)</f>
        <v>GENERAL</v>
      </c>
      <c r="I152">
        <f>IF('Source - Funds'!H152="","",'Source - Funds'!H152)</f>
        <v>1181960</v>
      </c>
      <c r="J152" t="str">
        <f>IF('Source - Funds'!I152="","",'Source - Funds'!I152)</f>
        <v/>
      </c>
      <c r="K152" t="str">
        <f>IF('Source - Funds'!J152="","",'Source - Funds'!J152)</f>
        <v>N</v>
      </c>
      <c r="L152">
        <f t="shared" si="23"/>
        <v>1181960</v>
      </c>
      <c r="M152">
        <v>1.04</v>
      </c>
      <c r="N152" s="24">
        <f t="shared" si="24"/>
        <v>1229238.4000000001</v>
      </c>
      <c r="O152" s="24">
        <f t="shared" si="25"/>
        <v>1229237.4000000001</v>
      </c>
      <c r="P152" s="23">
        <f t="shared" si="26"/>
        <v>1229237</v>
      </c>
      <c r="Q152" s="26" t="s">
        <v>215</v>
      </c>
      <c r="R152" t="str">
        <f t="shared" si="27"/>
        <v>24</v>
      </c>
      <c r="S152" t="str">
        <f t="shared" si="28"/>
        <v>0054</v>
      </c>
      <c r="T152" t="str">
        <f t="shared" si="29"/>
        <v>5</v>
      </c>
      <c r="U152" s="27">
        <f t="shared" si="30"/>
        <v>1229237</v>
      </c>
      <c r="V152" t="str">
        <f t="shared" si="31"/>
        <v>24-5-0054</v>
      </c>
      <c r="W152" t="str">
        <f t="shared" si="32"/>
        <v>2025_24_0054_5</v>
      </c>
    </row>
    <row r="153" spans="1:23" x14ac:dyDescent="0.3">
      <c r="A153" t="str">
        <f t="shared" si="22"/>
        <v>6950199</v>
      </c>
      <c r="B153" t="str">
        <f>IF('Source - Funds'!A153="","",'Source - Funds'!A153)</f>
        <v>2026</v>
      </c>
      <c r="C153" t="str">
        <f>IF('Source - Funds'!B153="","",'Source - Funds'!B153)</f>
        <v>24</v>
      </c>
      <c r="D153" t="str">
        <f>IF('Source - Funds'!C153="","",'Source - Funds'!C153)</f>
        <v>5</v>
      </c>
      <c r="E153" t="str">
        <f>IF('Source - Funds'!D153="","",'Source - Funds'!D153)</f>
        <v>0199</v>
      </c>
      <c r="F153" t="str">
        <f>IF('Source - Funds'!E153="","",'Source - Funds'!E153)</f>
        <v>BATESVILLE PUBLIC LIBRARY</v>
      </c>
      <c r="G153" t="str">
        <f>IF('Source - Funds'!F153="","",'Source - Funds'!F153)</f>
        <v>0101</v>
      </c>
      <c r="H153" t="str">
        <f>IF('Source - Funds'!G153="","",'Source - Funds'!G153)</f>
        <v>GENERAL</v>
      </c>
      <c r="I153">
        <f>IF('Source - Funds'!H153="","",'Source - Funds'!H153)</f>
        <v>0</v>
      </c>
      <c r="J153">
        <f>IF('Source - Funds'!I153="","",'Source - Funds'!I153)</f>
        <v>69</v>
      </c>
      <c r="K153" t="str">
        <f>IF('Source - Funds'!J153="","",'Source - Funds'!J153)</f>
        <v>Y</v>
      </c>
      <c r="L153">
        <f t="shared" si="23"/>
        <v>1839649</v>
      </c>
      <c r="M153">
        <v>1.04</v>
      </c>
      <c r="N153" s="24">
        <f t="shared" si="24"/>
        <v>1913234.96</v>
      </c>
      <c r="O153" s="24">
        <f t="shared" si="25"/>
        <v>1913233.96</v>
      </c>
      <c r="P153" s="23">
        <f t="shared" si="26"/>
        <v>1913233</v>
      </c>
      <c r="Q153" s="26" t="s">
        <v>215</v>
      </c>
      <c r="R153">
        <f t="shared" si="27"/>
        <v>69</v>
      </c>
      <c r="S153" t="str">
        <f t="shared" si="28"/>
        <v>0199</v>
      </c>
      <c r="T153" t="str">
        <f t="shared" si="29"/>
        <v>5</v>
      </c>
      <c r="U153" s="27">
        <f t="shared" si="30"/>
        <v>1913233</v>
      </c>
      <c r="V153" t="str">
        <f t="shared" si="31"/>
        <v>69-5-0199</v>
      </c>
      <c r="W153" t="str">
        <f t="shared" si="32"/>
        <v>2025_69_0199_5</v>
      </c>
    </row>
    <row r="154" spans="1:23" x14ac:dyDescent="0.3">
      <c r="A154" t="str">
        <f t="shared" si="22"/>
        <v>6950199</v>
      </c>
      <c r="B154" t="str">
        <f>IF('Source - Funds'!A154="","",'Source - Funds'!A154)</f>
        <v>2026</v>
      </c>
      <c r="C154" t="str">
        <f>IF('Source - Funds'!B154="","",'Source - Funds'!B154)</f>
        <v>24</v>
      </c>
      <c r="D154" t="str">
        <f>IF('Source - Funds'!C154="","",'Source - Funds'!C154)</f>
        <v>5</v>
      </c>
      <c r="E154" t="str">
        <f>IF('Source - Funds'!D154="","",'Source - Funds'!D154)</f>
        <v>0199</v>
      </c>
      <c r="F154" t="str">
        <f>IF('Source - Funds'!E154="","",'Source - Funds'!E154)</f>
        <v>BATESVILLE PUBLIC LIBRARY</v>
      </c>
      <c r="G154" t="str">
        <f>IF('Source - Funds'!F154="","",'Source - Funds'!F154)</f>
        <v>0061</v>
      </c>
      <c r="H154" t="str">
        <f>IF('Source - Funds'!G154="","",'Source - Funds'!G154)</f>
        <v>RAINY DAY</v>
      </c>
      <c r="I154">
        <f>IF('Source - Funds'!H154="","",'Source - Funds'!H154)</f>
        <v>0</v>
      </c>
      <c r="J154">
        <f>IF('Source - Funds'!I154="","",'Source - Funds'!I154)</f>
        <v>69</v>
      </c>
      <c r="K154" t="str">
        <f>IF('Source - Funds'!J154="","",'Source - Funds'!J154)</f>
        <v>Y</v>
      </c>
      <c r="L154">
        <f t="shared" si="23"/>
        <v>1839649</v>
      </c>
      <c r="M154">
        <v>1.04</v>
      </c>
      <c r="N154" s="24">
        <f t="shared" si="24"/>
        <v>1913234.96</v>
      </c>
      <c r="O154" s="24">
        <f t="shared" si="25"/>
        <v>1913233.96</v>
      </c>
      <c r="P154" s="23">
        <f t="shared" si="26"/>
        <v>1913233</v>
      </c>
      <c r="Q154" s="26" t="s">
        <v>215</v>
      </c>
      <c r="R154">
        <f t="shared" si="27"/>
        <v>69</v>
      </c>
      <c r="S154" t="str">
        <f t="shared" si="28"/>
        <v>0199</v>
      </c>
      <c r="T154" t="str">
        <f t="shared" si="29"/>
        <v>5</v>
      </c>
      <c r="U154" s="27">
        <f t="shared" si="30"/>
        <v>1913233</v>
      </c>
      <c r="V154" t="str">
        <f t="shared" si="31"/>
        <v>69-5-0199</v>
      </c>
      <c r="W154" t="str">
        <f t="shared" si="32"/>
        <v>2025_69_0199_5</v>
      </c>
    </row>
    <row r="155" spans="1:23" x14ac:dyDescent="0.3">
      <c r="A155" t="str">
        <f t="shared" si="22"/>
        <v>6950199</v>
      </c>
      <c r="B155" t="str">
        <f>IF('Source - Funds'!A155="","",'Source - Funds'!A155)</f>
        <v>2026</v>
      </c>
      <c r="C155" t="str">
        <f>IF('Source - Funds'!B155="","",'Source - Funds'!B155)</f>
        <v>24</v>
      </c>
      <c r="D155" t="str">
        <f>IF('Source - Funds'!C155="","",'Source - Funds'!C155)</f>
        <v>5</v>
      </c>
      <c r="E155" t="str">
        <f>IF('Source - Funds'!D155="","",'Source - Funds'!D155)</f>
        <v>0199</v>
      </c>
      <c r="F155" t="str">
        <f>IF('Source - Funds'!E155="","",'Source - Funds'!E155)</f>
        <v>BATESVILLE PUBLIC LIBRARY</v>
      </c>
      <c r="G155" t="str">
        <f>IF('Source - Funds'!F155="","",'Source - Funds'!F155)</f>
        <v>2011</v>
      </c>
      <c r="H155" t="str">
        <f>IF('Source - Funds'!G155="","",'Source - Funds'!G155)</f>
        <v>LIRF</v>
      </c>
      <c r="I155">
        <f>IF('Source - Funds'!H155="","",'Source - Funds'!H155)</f>
        <v>0</v>
      </c>
      <c r="J155">
        <f>IF('Source - Funds'!I155="","",'Source - Funds'!I155)</f>
        <v>69</v>
      </c>
      <c r="K155" t="str">
        <f>IF('Source - Funds'!J155="","",'Source - Funds'!J155)</f>
        <v>Y</v>
      </c>
      <c r="L155">
        <f t="shared" si="23"/>
        <v>1839649</v>
      </c>
      <c r="M155">
        <v>1.04</v>
      </c>
      <c r="N155" s="24">
        <f t="shared" si="24"/>
        <v>1913234.96</v>
      </c>
      <c r="O155" s="24">
        <f t="shared" si="25"/>
        <v>1913233.96</v>
      </c>
      <c r="P155" s="23">
        <f t="shared" si="26"/>
        <v>1913233</v>
      </c>
      <c r="Q155" s="26" t="s">
        <v>215</v>
      </c>
      <c r="R155">
        <f t="shared" si="27"/>
        <v>69</v>
      </c>
      <c r="S155" t="str">
        <f t="shared" si="28"/>
        <v>0199</v>
      </c>
      <c r="T155" t="str">
        <f t="shared" si="29"/>
        <v>5</v>
      </c>
      <c r="U155" s="27">
        <f t="shared" si="30"/>
        <v>1913233</v>
      </c>
      <c r="V155" t="str">
        <f t="shared" si="31"/>
        <v>69-5-0199</v>
      </c>
      <c r="W155" t="str">
        <f t="shared" si="32"/>
        <v>2025_69_0199_5</v>
      </c>
    </row>
    <row r="156" spans="1:23" x14ac:dyDescent="0.3">
      <c r="A156" t="str">
        <f t="shared" si="22"/>
        <v>6950199</v>
      </c>
      <c r="B156" t="str">
        <f>IF('Source - Funds'!A156="","",'Source - Funds'!A156)</f>
        <v>2026</v>
      </c>
      <c r="C156" t="str">
        <f>IF('Source - Funds'!B156="","",'Source - Funds'!B156)</f>
        <v>24</v>
      </c>
      <c r="D156" t="str">
        <f>IF('Source - Funds'!C156="","",'Source - Funds'!C156)</f>
        <v>5</v>
      </c>
      <c r="E156" t="str">
        <f>IF('Source - Funds'!D156="","",'Source - Funds'!D156)</f>
        <v>0199</v>
      </c>
      <c r="F156" t="str">
        <f>IF('Source - Funds'!E156="","",'Source - Funds'!E156)</f>
        <v>BATESVILLE PUBLIC LIBRARY</v>
      </c>
      <c r="G156" t="str">
        <f>IF('Source - Funds'!F156="","",'Source - Funds'!F156)</f>
        <v>0180</v>
      </c>
      <c r="H156" t="str">
        <f>IF('Source - Funds'!G156="","",'Source - Funds'!G156)</f>
        <v>DEBT SERVICE</v>
      </c>
      <c r="I156">
        <f>IF('Source - Funds'!H156="","",'Source - Funds'!H156)</f>
        <v>0</v>
      </c>
      <c r="J156">
        <f>IF('Source - Funds'!I156="","",'Source - Funds'!I156)</f>
        <v>69</v>
      </c>
      <c r="K156" t="str">
        <f>IF('Source - Funds'!J156="","",'Source - Funds'!J156)</f>
        <v>Y</v>
      </c>
      <c r="L156">
        <f t="shared" si="23"/>
        <v>1839649</v>
      </c>
      <c r="M156">
        <v>1.04</v>
      </c>
      <c r="N156" s="24">
        <f t="shared" si="24"/>
        <v>1913234.96</v>
      </c>
      <c r="O156" s="24">
        <f t="shared" si="25"/>
        <v>1913233.96</v>
      </c>
      <c r="P156" s="23">
        <f t="shared" si="26"/>
        <v>1913233</v>
      </c>
      <c r="Q156" s="26" t="s">
        <v>215</v>
      </c>
      <c r="R156">
        <f t="shared" si="27"/>
        <v>69</v>
      </c>
      <c r="S156" t="str">
        <f t="shared" si="28"/>
        <v>0199</v>
      </c>
      <c r="T156" t="str">
        <f t="shared" si="29"/>
        <v>5</v>
      </c>
      <c r="U156" s="27">
        <f t="shared" si="30"/>
        <v>1913233</v>
      </c>
      <c r="V156" t="str">
        <f t="shared" si="31"/>
        <v>69-5-0199</v>
      </c>
      <c r="W156" t="str">
        <f t="shared" si="32"/>
        <v>2025_69_0199_5</v>
      </c>
    </row>
    <row r="157" spans="1:23" x14ac:dyDescent="0.3">
      <c r="A157" t="str">
        <f t="shared" si="22"/>
        <v>2550055</v>
      </c>
      <c r="B157" t="str">
        <f>IF('Source - Funds'!A157="","",'Source - Funds'!A157)</f>
        <v>2026</v>
      </c>
      <c r="C157" t="str">
        <f>IF('Source - Funds'!B157="","",'Source - Funds'!B157)</f>
        <v>25</v>
      </c>
      <c r="D157" t="str">
        <f>IF('Source - Funds'!C157="","",'Source - Funds'!C157)</f>
        <v>5</v>
      </c>
      <c r="E157" t="str">
        <f>IF('Source - Funds'!D157="","",'Source - Funds'!D157)</f>
        <v>0055</v>
      </c>
      <c r="F157" t="str">
        <f>IF('Source - Funds'!E157="","",'Source - Funds'!E157)</f>
        <v>AKRON CARNEGIE PUBLIC LIBRARY</v>
      </c>
      <c r="G157" t="str">
        <f>IF('Source - Funds'!F157="","",'Source - Funds'!F157)</f>
        <v>0061</v>
      </c>
      <c r="H157" t="str">
        <f>IF('Source - Funds'!G157="","",'Source - Funds'!G157)</f>
        <v>RAINY DAY</v>
      </c>
      <c r="I157">
        <f>IF('Source - Funds'!H157="","",'Source - Funds'!H157)</f>
        <v>20000</v>
      </c>
      <c r="J157" t="str">
        <f>IF('Source - Funds'!I157="","",'Source - Funds'!I157)</f>
        <v/>
      </c>
      <c r="K157" t="str">
        <f>IF('Source - Funds'!J157="","",'Source - Funds'!J157)</f>
        <v>N</v>
      </c>
      <c r="L157">
        <f t="shared" si="23"/>
        <v>525000</v>
      </c>
      <c r="M157">
        <v>1.04</v>
      </c>
      <c r="N157" s="24">
        <f t="shared" si="24"/>
        <v>546000</v>
      </c>
      <c r="O157" s="24">
        <f t="shared" si="25"/>
        <v>545999</v>
      </c>
      <c r="P157" s="23">
        <f t="shared" si="26"/>
        <v>545999</v>
      </c>
      <c r="Q157" s="26" t="s">
        <v>215</v>
      </c>
      <c r="R157" t="str">
        <f t="shared" si="27"/>
        <v>25</v>
      </c>
      <c r="S157" t="str">
        <f t="shared" si="28"/>
        <v>0055</v>
      </c>
      <c r="T157" t="str">
        <f t="shared" si="29"/>
        <v>5</v>
      </c>
      <c r="U157" s="27">
        <f t="shared" si="30"/>
        <v>545999</v>
      </c>
      <c r="V157" t="str">
        <f t="shared" si="31"/>
        <v>25-5-0055</v>
      </c>
      <c r="W157" t="str">
        <f t="shared" si="32"/>
        <v>2025_25_0055_5</v>
      </c>
    </row>
    <row r="158" spans="1:23" x14ac:dyDescent="0.3">
      <c r="A158" t="str">
        <f t="shared" si="22"/>
        <v>2550055</v>
      </c>
      <c r="B158" t="str">
        <f>IF('Source - Funds'!A158="","",'Source - Funds'!A158)</f>
        <v>2026</v>
      </c>
      <c r="C158" t="str">
        <f>IF('Source - Funds'!B158="","",'Source - Funds'!B158)</f>
        <v>25</v>
      </c>
      <c r="D158" t="str">
        <f>IF('Source - Funds'!C158="","",'Source - Funds'!C158)</f>
        <v>5</v>
      </c>
      <c r="E158" t="str">
        <f>IF('Source - Funds'!D158="","",'Source - Funds'!D158)</f>
        <v>0055</v>
      </c>
      <c r="F158" t="str">
        <f>IF('Source - Funds'!E158="","",'Source - Funds'!E158)</f>
        <v>AKRON CARNEGIE PUBLIC LIBRARY</v>
      </c>
      <c r="G158" t="str">
        <f>IF('Source - Funds'!F158="","",'Source - Funds'!F158)</f>
        <v>0101</v>
      </c>
      <c r="H158" t="str">
        <f>IF('Source - Funds'!G158="","",'Source - Funds'!G158)</f>
        <v>GENERAL</v>
      </c>
      <c r="I158">
        <f>IF('Source - Funds'!H158="","",'Source - Funds'!H158)</f>
        <v>505000</v>
      </c>
      <c r="J158" t="str">
        <f>IF('Source - Funds'!I158="","",'Source - Funds'!I158)</f>
        <v/>
      </c>
      <c r="K158" t="str">
        <f>IF('Source - Funds'!J158="","",'Source - Funds'!J158)</f>
        <v>N</v>
      </c>
      <c r="L158">
        <f t="shared" si="23"/>
        <v>525000</v>
      </c>
      <c r="M158">
        <v>1.04</v>
      </c>
      <c r="N158" s="24">
        <f t="shared" si="24"/>
        <v>546000</v>
      </c>
      <c r="O158" s="24">
        <f t="shared" si="25"/>
        <v>545999</v>
      </c>
      <c r="P158" s="23">
        <f t="shared" si="26"/>
        <v>545999</v>
      </c>
      <c r="Q158" s="26" t="s">
        <v>215</v>
      </c>
      <c r="R158" t="str">
        <f t="shared" si="27"/>
        <v>25</v>
      </c>
      <c r="S158" t="str">
        <f t="shared" si="28"/>
        <v>0055</v>
      </c>
      <c r="T158" t="str">
        <f t="shared" si="29"/>
        <v>5</v>
      </c>
      <c r="U158" s="27">
        <f t="shared" si="30"/>
        <v>545999</v>
      </c>
      <c r="V158" t="str">
        <f t="shared" si="31"/>
        <v>25-5-0055</v>
      </c>
      <c r="W158" t="str">
        <f t="shared" si="32"/>
        <v>2025_25_0055_5</v>
      </c>
    </row>
    <row r="159" spans="1:23" x14ac:dyDescent="0.3">
      <c r="A159" t="str">
        <f t="shared" si="22"/>
        <v>2550056</v>
      </c>
      <c r="B159" t="str">
        <f>IF('Source - Funds'!A159="","",'Source - Funds'!A159)</f>
        <v>2026</v>
      </c>
      <c r="C159" t="str">
        <f>IF('Source - Funds'!B159="","",'Source - Funds'!B159)</f>
        <v>25</v>
      </c>
      <c r="D159" t="str">
        <f>IF('Source - Funds'!C159="","",'Source - Funds'!C159)</f>
        <v>5</v>
      </c>
      <c r="E159" t="str">
        <f>IF('Source - Funds'!D159="","",'Source - Funds'!D159)</f>
        <v>0056</v>
      </c>
      <c r="F159" t="str">
        <f>IF('Source - Funds'!E159="","",'Source - Funds'!E159)</f>
        <v>KEWANNA PUBLIC LIBRARY</v>
      </c>
      <c r="G159" t="str">
        <f>IF('Source - Funds'!F159="","",'Source - Funds'!F159)</f>
        <v>0101</v>
      </c>
      <c r="H159" t="str">
        <f>IF('Source - Funds'!G159="","",'Source - Funds'!G159)</f>
        <v>GENERAL</v>
      </c>
      <c r="I159">
        <f>IF('Source - Funds'!H159="","",'Source - Funds'!H159)</f>
        <v>216307</v>
      </c>
      <c r="J159" t="str">
        <f>IF('Source - Funds'!I159="","",'Source - Funds'!I159)</f>
        <v/>
      </c>
      <c r="K159" t="str">
        <f>IF('Source - Funds'!J159="","",'Source - Funds'!J159)</f>
        <v>N</v>
      </c>
      <c r="L159">
        <f t="shared" si="23"/>
        <v>281357</v>
      </c>
      <c r="M159">
        <v>1.04</v>
      </c>
      <c r="N159" s="24">
        <f t="shared" si="24"/>
        <v>292611.28000000003</v>
      </c>
      <c r="O159" s="24">
        <f t="shared" si="25"/>
        <v>292610.28000000003</v>
      </c>
      <c r="P159" s="23">
        <f t="shared" si="26"/>
        <v>292610</v>
      </c>
      <c r="Q159" s="26" t="s">
        <v>215</v>
      </c>
      <c r="R159" t="str">
        <f t="shared" si="27"/>
        <v>25</v>
      </c>
      <c r="S159" t="str">
        <f t="shared" si="28"/>
        <v>0056</v>
      </c>
      <c r="T159" t="str">
        <f t="shared" si="29"/>
        <v>5</v>
      </c>
      <c r="U159" s="27">
        <f t="shared" si="30"/>
        <v>292610</v>
      </c>
      <c r="V159" t="str">
        <f t="shared" si="31"/>
        <v>25-5-0056</v>
      </c>
      <c r="W159" t="str">
        <f t="shared" si="32"/>
        <v>2025_25_0056_5</v>
      </c>
    </row>
    <row r="160" spans="1:23" x14ac:dyDescent="0.3">
      <c r="A160" t="str">
        <f t="shared" si="22"/>
        <v>2550056</v>
      </c>
      <c r="B160" t="str">
        <f>IF('Source - Funds'!A160="","",'Source - Funds'!A160)</f>
        <v>2026</v>
      </c>
      <c r="C160" t="str">
        <f>IF('Source - Funds'!B160="","",'Source - Funds'!B160)</f>
        <v>25</v>
      </c>
      <c r="D160" t="str">
        <f>IF('Source - Funds'!C160="","",'Source - Funds'!C160)</f>
        <v>5</v>
      </c>
      <c r="E160" t="str">
        <f>IF('Source - Funds'!D160="","",'Source - Funds'!D160)</f>
        <v>0056</v>
      </c>
      <c r="F160" t="str">
        <f>IF('Source - Funds'!E160="","",'Source - Funds'!E160)</f>
        <v>KEWANNA PUBLIC LIBRARY</v>
      </c>
      <c r="G160" t="str">
        <f>IF('Source - Funds'!F160="","",'Source - Funds'!F160)</f>
        <v>0180</v>
      </c>
      <c r="H160" t="str">
        <f>IF('Source - Funds'!G160="","",'Source - Funds'!G160)</f>
        <v>DEBT SERVICE</v>
      </c>
      <c r="I160">
        <f>IF('Source - Funds'!H160="","",'Source - Funds'!H160)</f>
        <v>65050</v>
      </c>
      <c r="J160" t="str">
        <f>IF('Source - Funds'!I160="","",'Source - Funds'!I160)</f>
        <v/>
      </c>
      <c r="K160" t="str">
        <f>IF('Source - Funds'!J160="","",'Source - Funds'!J160)</f>
        <v>N</v>
      </c>
      <c r="L160">
        <f t="shared" si="23"/>
        <v>281357</v>
      </c>
      <c r="M160">
        <v>1.04</v>
      </c>
      <c r="N160" s="24">
        <f t="shared" si="24"/>
        <v>292611.28000000003</v>
      </c>
      <c r="O160" s="24">
        <f t="shared" si="25"/>
        <v>292610.28000000003</v>
      </c>
      <c r="P160" s="23">
        <f t="shared" si="26"/>
        <v>292610</v>
      </c>
      <c r="Q160" s="26" t="s">
        <v>215</v>
      </c>
      <c r="R160" t="str">
        <f t="shared" si="27"/>
        <v>25</v>
      </c>
      <c r="S160" t="str">
        <f t="shared" si="28"/>
        <v>0056</v>
      </c>
      <c r="T160" t="str">
        <f t="shared" si="29"/>
        <v>5</v>
      </c>
      <c r="U160" s="27">
        <f t="shared" si="30"/>
        <v>292610</v>
      </c>
      <c r="V160" t="str">
        <f t="shared" si="31"/>
        <v>25-5-0056</v>
      </c>
      <c r="W160" t="str">
        <f t="shared" si="32"/>
        <v>2025_25_0056_5</v>
      </c>
    </row>
    <row r="161" spans="1:23" x14ac:dyDescent="0.3">
      <c r="A161" t="str">
        <f t="shared" si="22"/>
        <v>2550057</v>
      </c>
      <c r="B161" t="str">
        <f>IF('Source - Funds'!A161="","",'Source - Funds'!A161)</f>
        <v>2026</v>
      </c>
      <c r="C161" t="str">
        <f>IF('Source - Funds'!B161="","",'Source - Funds'!B161)</f>
        <v>25</v>
      </c>
      <c r="D161" t="str">
        <f>IF('Source - Funds'!C161="","",'Source - Funds'!C161)</f>
        <v>5</v>
      </c>
      <c r="E161" t="str">
        <f>IF('Source - Funds'!D161="","",'Source - Funds'!D161)</f>
        <v>0057</v>
      </c>
      <c r="F161" t="str">
        <f>IF('Source - Funds'!E161="","",'Source - Funds'!E161)</f>
        <v>FULTON COUNTY PUBLIC LIBRARY</v>
      </c>
      <c r="G161" t="str">
        <f>IF('Source - Funds'!F161="","",'Source - Funds'!F161)</f>
        <v>0180</v>
      </c>
      <c r="H161" t="str">
        <f>IF('Source - Funds'!G161="","",'Source - Funds'!G161)</f>
        <v>DEBT SERVICE</v>
      </c>
      <c r="I161">
        <f>IF('Source - Funds'!H161="","",'Source - Funds'!H161)</f>
        <v>345403</v>
      </c>
      <c r="J161" t="str">
        <f>IF('Source - Funds'!I161="","",'Source - Funds'!I161)</f>
        <v/>
      </c>
      <c r="K161" t="str">
        <f>IF('Source - Funds'!J161="","",'Source - Funds'!J161)</f>
        <v>N</v>
      </c>
      <c r="L161">
        <f t="shared" si="23"/>
        <v>2603349</v>
      </c>
      <c r="M161">
        <v>1.04</v>
      </c>
      <c r="N161" s="24">
        <f t="shared" si="24"/>
        <v>2707482.96</v>
      </c>
      <c r="O161" s="24">
        <f t="shared" si="25"/>
        <v>2707481.96</v>
      </c>
      <c r="P161" s="23">
        <f t="shared" si="26"/>
        <v>2707481</v>
      </c>
      <c r="Q161" s="26" t="s">
        <v>215</v>
      </c>
      <c r="R161" t="str">
        <f t="shared" si="27"/>
        <v>25</v>
      </c>
      <c r="S161" t="str">
        <f t="shared" si="28"/>
        <v>0057</v>
      </c>
      <c r="T161" t="str">
        <f t="shared" si="29"/>
        <v>5</v>
      </c>
      <c r="U161" s="27">
        <f t="shared" si="30"/>
        <v>2707481</v>
      </c>
      <c r="V161" t="str">
        <f t="shared" si="31"/>
        <v>25-5-0057</v>
      </c>
      <c r="W161" t="str">
        <f t="shared" si="32"/>
        <v>2025_25_0057_5</v>
      </c>
    </row>
    <row r="162" spans="1:23" x14ac:dyDescent="0.3">
      <c r="A162" t="str">
        <f t="shared" si="22"/>
        <v>2550057</v>
      </c>
      <c r="B162" t="str">
        <f>IF('Source - Funds'!A162="","",'Source - Funds'!A162)</f>
        <v>2026</v>
      </c>
      <c r="C162" t="str">
        <f>IF('Source - Funds'!B162="","",'Source - Funds'!B162)</f>
        <v>25</v>
      </c>
      <c r="D162" t="str">
        <f>IF('Source - Funds'!C162="","",'Source - Funds'!C162)</f>
        <v>5</v>
      </c>
      <c r="E162" t="str">
        <f>IF('Source - Funds'!D162="","",'Source - Funds'!D162)</f>
        <v>0057</v>
      </c>
      <c r="F162" t="str">
        <f>IF('Source - Funds'!E162="","",'Source - Funds'!E162)</f>
        <v>FULTON COUNTY PUBLIC LIBRARY</v>
      </c>
      <c r="G162" t="str">
        <f>IF('Source - Funds'!F162="","",'Source - Funds'!F162)</f>
        <v>2011</v>
      </c>
      <c r="H162" t="str">
        <f>IF('Source - Funds'!G162="","",'Source - Funds'!G162)</f>
        <v>LIRF</v>
      </c>
      <c r="I162">
        <f>IF('Source - Funds'!H162="","",'Source - Funds'!H162)</f>
        <v>8610</v>
      </c>
      <c r="J162" t="str">
        <f>IF('Source - Funds'!I162="","",'Source - Funds'!I162)</f>
        <v/>
      </c>
      <c r="K162" t="str">
        <f>IF('Source - Funds'!J162="","",'Source - Funds'!J162)</f>
        <v>N</v>
      </c>
      <c r="L162">
        <f t="shared" si="23"/>
        <v>2603349</v>
      </c>
      <c r="M162">
        <v>1.04</v>
      </c>
      <c r="N162" s="24">
        <f t="shared" si="24"/>
        <v>2707482.96</v>
      </c>
      <c r="O162" s="24">
        <f t="shared" si="25"/>
        <v>2707481.96</v>
      </c>
      <c r="P162" s="23">
        <f t="shared" si="26"/>
        <v>2707481</v>
      </c>
      <c r="Q162" s="26" t="s">
        <v>215</v>
      </c>
      <c r="R162" t="str">
        <f t="shared" si="27"/>
        <v>25</v>
      </c>
      <c r="S162" t="str">
        <f t="shared" si="28"/>
        <v>0057</v>
      </c>
      <c r="T162" t="str">
        <f t="shared" si="29"/>
        <v>5</v>
      </c>
      <c r="U162" s="27">
        <f t="shared" si="30"/>
        <v>2707481</v>
      </c>
      <c r="V162" t="str">
        <f t="shared" si="31"/>
        <v>25-5-0057</v>
      </c>
      <c r="W162" t="str">
        <f t="shared" si="32"/>
        <v>2025_25_0057_5</v>
      </c>
    </row>
    <row r="163" spans="1:23" x14ac:dyDescent="0.3">
      <c r="A163" t="str">
        <f t="shared" si="22"/>
        <v>2550057</v>
      </c>
      <c r="B163" t="str">
        <f>IF('Source - Funds'!A163="","",'Source - Funds'!A163)</f>
        <v>2026</v>
      </c>
      <c r="C163" t="str">
        <f>IF('Source - Funds'!B163="","",'Source - Funds'!B163)</f>
        <v>25</v>
      </c>
      <c r="D163" t="str">
        <f>IF('Source - Funds'!C163="","",'Source - Funds'!C163)</f>
        <v>5</v>
      </c>
      <c r="E163" t="str">
        <f>IF('Source - Funds'!D163="","",'Source - Funds'!D163)</f>
        <v>0057</v>
      </c>
      <c r="F163" t="str">
        <f>IF('Source - Funds'!E163="","",'Source - Funds'!E163)</f>
        <v>FULTON COUNTY PUBLIC LIBRARY</v>
      </c>
      <c r="G163" t="str">
        <f>IF('Source - Funds'!F163="","",'Source - Funds'!F163)</f>
        <v>0101</v>
      </c>
      <c r="H163" t="str">
        <f>IF('Source - Funds'!G163="","",'Source - Funds'!G163)</f>
        <v>GENERAL</v>
      </c>
      <c r="I163">
        <f>IF('Source - Funds'!H163="","",'Source - Funds'!H163)</f>
        <v>2204336</v>
      </c>
      <c r="J163" t="str">
        <f>IF('Source - Funds'!I163="","",'Source - Funds'!I163)</f>
        <v/>
      </c>
      <c r="K163" t="str">
        <f>IF('Source - Funds'!J163="","",'Source - Funds'!J163)</f>
        <v>N</v>
      </c>
      <c r="L163">
        <f t="shared" si="23"/>
        <v>2603349</v>
      </c>
      <c r="M163">
        <v>1.04</v>
      </c>
      <c r="N163" s="24">
        <f t="shared" si="24"/>
        <v>2707482.96</v>
      </c>
      <c r="O163" s="24">
        <f t="shared" si="25"/>
        <v>2707481.96</v>
      </c>
      <c r="P163" s="23">
        <f t="shared" si="26"/>
        <v>2707481</v>
      </c>
      <c r="Q163" s="26" t="s">
        <v>215</v>
      </c>
      <c r="R163" t="str">
        <f t="shared" si="27"/>
        <v>25</v>
      </c>
      <c r="S163" t="str">
        <f t="shared" si="28"/>
        <v>0057</v>
      </c>
      <c r="T163" t="str">
        <f t="shared" si="29"/>
        <v>5</v>
      </c>
      <c r="U163" s="27">
        <f t="shared" si="30"/>
        <v>2707481</v>
      </c>
      <c r="V163" t="str">
        <f t="shared" si="31"/>
        <v>25-5-0057</v>
      </c>
      <c r="W163" t="str">
        <f t="shared" si="32"/>
        <v>2025_25_0057_5</v>
      </c>
    </row>
    <row r="164" spans="1:23" x14ac:dyDescent="0.3">
      <c r="A164" t="str">
        <f t="shared" si="22"/>
        <v>2550057</v>
      </c>
      <c r="B164" t="str">
        <f>IF('Source - Funds'!A164="","",'Source - Funds'!A164)</f>
        <v>2026</v>
      </c>
      <c r="C164" t="str">
        <f>IF('Source - Funds'!B164="","",'Source - Funds'!B164)</f>
        <v>25</v>
      </c>
      <c r="D164" t="str">
        <f>IF('Source - Funds'!C164="","",'Source - Funds'!C164)</f>
        <v>5</v>
      </c>
      <c r="E164" t="str">
        <f>IF('Source - Funds'!D164="","",'Source - Funds'!D164)</f>
        <v>0057</v>
      </c>
      <c r="F164" t="str">
        <f>IF('Source - Funds'!E164="","",'Source - Funds'!E164)</f>
        <v>FULTON COUNTY PUBLIC LIBRARY</v>
      </c>
      <c r="G164" t="str">
        <f>IF('Source - Funds'!F164="","",'Source - Funds'!F164)</f>
        <v>0061</v>
      </c>
      <c r="H164" t="str">
        <f>IF('Source - Funds'!G164="","",'Source - Funds'!G164)</f>
        <v>RAINY DAY</v>
      </c>
      <c r="I164">
        <f>IF('Source - Funds'!H164="","",'Source - Funds'!H164)</f>
        <v>45000</v>
      </c>
      <c r="J164" t="str">
        <f>IF('Source - Funds'!I164="","",'Source - Funds'!I164)</f>
        <v/>
      </c>
      <c r="K164" t="str">
        <f>IF('Source - Funds'!J164="","",'Source - Funds'!J164)</f>
        <v>N</v>
      </c>
      <c r="L164">
        <f t="shared" si="23"/>
        <v>2603349</v>
      </c>
      <c r="M164">
        <v>1.04</v>
      </c>
      <c r="N164" s="24">
        <f t="shared" si="24"/>
        <v>2707482.96</v>
      </c>
      <c r="O164" s="24">
        <f t="shared" si="25"/>
        <v>2707481.96</v>
      </c>
      <c r="P164" s="23">
        <f t="shared" si="26"/>
        <v>2707481</v>
      </c>
      <c r="Q164" s="26" t="s">
        <v>215</v>
      </c>
      <c r="R164" t="str">
        <f t="shared" si="27"/>
        <v>25</v>
      </c>
      <c r="S164" t="str">
        <f t="shared" si="28"/>
        <v>0057</v>
      </c>
      <c r="T164" t="str">
        <f t="shared" si="29"/>
        <v>5</v>
      </c>
      <c r="U164" s="27">
        <f t="shared" si="30"/>
        <v>2707481</v>
      </c>
      <c r="V164" t="str">
        <f t="shared" si="31"/>
        <v>25-5-0057</v>
      </c>
      <c r="W164" t="str">
        <f t="shared" si="32"/>
        <v>2025_25_0057_5</v>
      </c>
    </row>
    <row r="165" spans="1:23" x14ac:dyDescent="0.3">
      <c r="A165" t="str">
        <f t="shared" si="22"/>
        <v>2650059</v>
      </c>
      <c r="B165" t="str">
        <f>IF('Source - Funds'!A165="","",'Source - Funds'!A165)</f>
        <v>2026</v>
      </c>
      <c r="C165" t="str">
        <f>IF('Source - Funds'!B165="","",'Source - Funds'!B165)</f>
        <v>26</v>
      </c>
      <c r="D165" t="str">
        <f>IF('Source - Funds'!C165="","",'Source - Funds'!C165)</f>
        <v>5</v>
      </c>
      <c r="E165" t="str">
        <f>IF('Source - Funds'!D165="","",'Source - Funds'!D165)</f>
        <v>0059</v>
      </c>
      <c r="F165" t="str">
        <f>IF('Source - Funds'!E165="","",'Source - Funds'!E165)</f>
        <v>OAKLAND CITY-COLUMBIA TOWNSHIP PUB LIB</v>
      </c>
      <c r="G165" t="str">
        <f>IF('Source - Funds'!F165="","",'Source - Funds'!F165)</f>
        <v>0101</v>
      </c>
      <c r="H165" t="str">
        <f>IF('Source - Funds'!G165="","",'Source - Funds'!G165)</f>
        <v>GENERAL</v>
      </c>
      <c r="I165">
        <f>IF('Source - Funds'!H165="","",'Source - Funds'!H165)</f>
        <v>255760</v>
      </c>
      <c r="J165" t="str">
        <f>IF('Source - Funds'!I165="","",'Source - Funds'!I165)</f>
        <v/>
      </c>
      <c r="K165" t="str">
        <f>IF('Source - Funds'!J165="","",'Source - Funds'!J165)</f>
        <v>N</v>
      </c>
      <c r="L165">
        <f t="shared" si="23"/>
        <v>255760</v>
      </c>
      <c r="M165">
        <v>1.04</v>
      </c>
      <c r="N165" s="24">
        <f t="shared" si="24"/>
        <v>265990.40000000002</v>
      </c>
      <c r="O165" s="24">
        <f t="shared" si="25"/>
        <v>265989.40000000002</v>
      </c>
      <c r="P165" s="23">
        <f t="shared" si="26"/>
        <v>265989</v>
      </c>
      <c r="Q165" s="26" t="s">
        <v>215</v>
      </c>
      <c r="R165" t="str">
        <f t="shared" si="27"/>
        <v>26</v>
      </c>
      <c r="S165" t="str">
        <f t="shared" si="28"/>
        <v>0059</v>
      </c>
      <c r="T165" t="str">
        <f t="shared" si="29"/>
        <v>5</v>
      </c>
      <c r="U165" s="27">
        <f t="shared" si="30"/>
        <v>265989</v>
      </c>
      <c r="V165" t="str">
        <f t="shared" si="31"/>
        <v>26-5-0059</v>
      </c>
      <c r="W165" t="str">
        <f t="shared" si="32"/>
        <v>2025_26_0059_5</v>
      </c>
    </row>
    <row r="166" spans="1:23" x14ac:dyDescent="0.3">
      <c r="A166" t="str">
        <f t="shared" si="22"/>
        <v>2650060</v>
      </c>
      <c r="B166" t="str">
        <f>IF('Source - Funds'!A166="","",'Source - Funds'!A166)</f>
        <v>2026</v>
      </c>
      <c r="C166" t="str">
        <f>IF('Source - Funds'!B166="","",'Source - Funds'!B166)</f>
        <v>26</v>
      </c>
      <c r="D166" t="str">
        <f>IF('Source - Funds'!C166="","",'Source - Funds'!C166)</f>
        <v>5</v>
      </c>
      <c r="E166" t="str">
        <f>IF('Source - Funds'!D166="","",'Source - Funds'!D166)</f>
        <v>0060</v>
      </c>
      <c r="F166" t="str">
        <f>IF('Source - Funds'!E166="","",'Source - Funds'!E166)</f>
        <v>OWENSVILLE CARNEGIE LIBRARY</v>
      </c>
      <c r="G166" t="str">
        <f>IF('Source - Funds'!F166="","",'Source - Funds'!F166)</f>
        <v>0101</v>
      </c>
      <c r="H166" t="str">
        <f>IF('Source - Funds'!G166="","",'Source - Funds'!G166)</f>
        <v>GENERAL</v>
      </c>
      <c r="I166">
        <f>IF('Source - Funds'!H166="","",'Source - Funds'!H166)</f>
        <v>357218</v>
      </c>
      <c r="J166" t="str">
        <f>IF('Source - Funds'!I166="","",'Source - Funds'!I166)</f>
        <v/>
      </c>
      <c r="K166" t="str">
        <f>IF('Source - Funds'!J166="","",'Source - Funds'!J166)</f>
        <v>N</v>
      </c>
      <c r="L166">
        <f t="shared" si="23"/>
        <v>357218</v>
      </c>
      <c r="M166">
        <v>1.04</v>
      </c>
      <c r="N166" s="24">
        <f t="shared" si="24"/>
        <v>371506.72000000003</v>
      </c>
      <c r="O166" s="24">
        <f t="shared" si="25"/>
        <v>371505.72000000003</v>
      </c>
      <c r="P166" s="23">
        <f t="shared" si="26"/>
        <v>371505</v>
      </c>
      <c r="Q166" s="26" t="s">
        <v>215</v>
      </c>
      <c r="R166" t="str">
        <f t="shared" si="27"/>
        <v>26</v>
      </c>
      <c r="S166" t="str">
        <f t="shared" si="28"/>
        <v>0060</v>
      </c>
      <c r="T166" t="str">
        <f t="shared" si="29"/>
        <v>5</v>
      </c>
      <c r="U166" s="27">
        <f t="shared" si="30"/>
        <v>371505</v>
      </c>
      <c r="V166" t="str">
        <f t="shared" si="31"/>
        <v>26-5-0060</v>
      </c>
      <c r="W166" t="str">
        <f t="shared" si="32"/>
        <v>2025_26_0060_5</v>
      </c>
    </row>
    <row r="167" spans="1:23" x14ac:dyDescent="0.3">
      <c r="A167" t="str">
        <f t="shared" si="22"/>
        <v>2650273</v>
      </c>
      <c r="B167" t="str">
        <f>IF('Source - Funds'!A167="","",'Source - Funds'!A167)</f>
        <v>2026</v>
      </c>
      <c r="C167" t="str">
        <f>IF('Source - Funds'!B167="","",'Source - Funds'!B167)</f>
        <v>26</v>
      </c>
      <c r="D167" t="str">
        <f>IF('Source - Funds'!C167="","",'Source - Funds'!C167)</f>
        <v>5</v>
      </c>
      <c r="E167" t="str">
        <f>IF('Source - Funds'!D167="","",'Source - Funds'!D167)</f>
        <v>0273</v>
      </c>
      <c r="F167" t="str">
        <f>IF('Source - Funds'!E167="","",'Source - Funds'!E167)</f>
        <v>FORT BRANCH-JOHNSON TOWNSHIP LIBRARY</v>
      </c>
      <c r="G167" t="str">
        <f>IF('Source - Funds'!F167="","",'Source - Funds'!F167)</f>
        <v>0101</v>
      </c>
      <c r="H167" t="str">
        <f>IF('Source - Funds'!G167="","",'Source - Funds'!G167)</f>
        <v>GENERAL</v>
      </c>
      <c r="I167">
        <f>IF('Source - Funds'!H167="","",'Source - Funds'!H167)</f>
        <v>775443</v>
      </c>
      <c r="J167" t="str">
        <f>IF('Source - Funds'!I167="","",'Source - Funds'!I167)</f>
        <v/>
      </c>
      <c r="K167" t="str">
        <f>IF('Source - Funds'!J167="","",'Source - Funds'!J167)</f>
        <v>N</v>
      </c>
      <c r="L167">
        <f t="shared" si="23"/>
        <v>775443</v>
      </c>
      <c r="M167">
        <v>1.04</v>
      </c>
      <c r="N167" s="24">
        <f t="shared" si="24"/>
        <v>806460.72</v>
      </c>
      <c r="O167" s="24">
        <f t="shared" si="25"/>
        <v>806459.72</v>
      </c>
      <c r="P167" s="23">
        <f t="shared" si="26"/>
        <v>806459</v>
      </c>
      <c r="Q167" s="26" t="s">
        <v>215</v>
      </c>
      <c r="R167" t="str">
        <f t="shared" si="27"/>
        <v>26</v>
      </c>
      <c r="S167" t="str">
        <f t="shared" si="28"/>
        <v>0273</v>
      </c>
      <c r="T167" t="str">
        <f t="shared" si="29"/>
        <v>5</v>
      </c>
      <c r="U167" s="27">
        <f t="shared" si="30"/>
        <v>806459</v>
      </c>
      <c r="V167" t="str">
        <f t="shared" si="31"/>
        <v>26-5-0273</v>
      </c>
      <c r="W167" t="str">
        <f t="shared" si="32"/>
        <v>2025_26_0273_5</v>
      </c>
    </row>
    <row r="168" spans="1:23" x14ac:dyDescent="0.3">
      <c r="A168" t="str">
        <f t="shared" si="22"/>
        <v>2650274</v>
      </c>
      <c r="B168" t="str">
        <f>IF('Source - Funds'!A168="","",'Source - Funds'!A168)</f>
        <v>2026</v>
      </c>
      <c r="C168" t="str">
        <f>IF('Source - Funds'!B168="","",'Source - Funds'!B168)</f>
        <v>26</v>
      </c>
      <c r="D168" t="str">
        <f>IF('Source - Funds'!C168="","",'Source - Funds'!C168)</f>
        <v>5</v>
      </c>
      <c r="E168" t="str">
        <f>IF('Source - Funds'!D168="","",'Source - Funds'!D168)</f>
        <v>0274</v>
      </c>
      <c r="F168" t="str">
        <f>IF('Source - Funds'!E168="","",'Source - Funds'!E168)</f>
        <v>PRINCETON-PATOKA TOWNSHIP PUBLIC LIBRARY</v>
      </c>
      <c r="G168" t="str">
        <f>IF('Source - Funds'!F168="","",'Source - Funds'!F168)</f>
        <v>0101</v>
      </c>
      <c r="H168" t="str">
        <f>IF('Source - Funds'!G168="","",'Source - Funds'!G168)</f>
        <v>GENERAL</v>
      </c>
      <c r="I168">
        <f>IF('Source - Funds'!H168="","",'Source - Funds'!H168)</f>
        <v>1068152</v>
      </c>
      <c r="J168" t="str">
        <f>IF('Source - Funds'!I168="","",'Source - Funds'!I168)</f>
        <v/>
      </c>
      <c r="K168" t="str">
        <f>IF('Source - Funds'!J168="","",'Source - Funds'!J168)</f>
        <v>N</v>
      </c>
      <c r="L168">
        <f t="shared" si="23"/>
        <v>1381977</v>
      </c>
      <c r="M168">
        <v>1.04</v>
      </c>
      <c r="N168" s="24">
        <f t="shared" si="24"/>
        <v>1437256.08</v>
      </c>
      <c r="O168" s="24">
        <f t="shared" si="25"/>
        <v>1437255.08</v>
      </c>
      <c r="P168" s="23">
        <f t="shared" si="26"/>
        <v>1437255</v>
      </c>
      <c r="Q168" s="26" t="s">
        <v>215</v>
      </c>
      <c r="R168" t="str">
        <f t="shared" si="27"/>
        <v>26</v>
      </c>
      <c r="S168" t="str">
        <f t="shared" si="28"/>
        <v>0274</v>
      </c>
      <c r="T168" t="str">
        <f t="shared" si="29"/>
        <v>5</v>
      </c>
      <c r="U168" s="27">
        <f t="shared" si="30"/>
        <v>1437255</v>
      </c>
      <c r="V168" t="str">
        <f t="shared" si="31"/>
        <v>26-5-0274</v>
      </c>
      <c r="W168" t="str">
        <f t="shared" si="32"/>
        <v>2025_26_0274_5</v>
      </c>
    </row>
    <row r="169" spans="1:23" x14ac:dyDescent="0.3">
      <c r="A169" t="str">
        <f t="shared" si="22"/>
        <v>2650274</v>
      </c>
      <c r="B169" t="str">
        <f>IF('Source - Funds'!A169="","",'Source - Funds'!A169)</f>
        <v>2026</v>
      </c>
      <c r="C169" t="str">
        <f>IF('Source - Funds'!B169="","",'Source - Funds'!B169)</f>
        <v>26</v>
      </c>
      <c r="D169" t="str">
        <f>IF('Source - Funds'!C169="","",'Source - Funds'!C169)</f>
        <v>5</v>
      </c>
      <c r="E169" t="str">
        <f>IF('Source - Funds'!D169="","",'Source - Funds'!D169)</f>
        <v>0274</v>
      </c>
      <c r="F169" t="str">
        <f>IF('Source - Funds'!E169="","",'Source - Funds'!E169)</f>
        <v>PRINCETON-PATOKA TOWNSHIP PUBLIC LIBRARY</v>
      </c>
      <c r="G169" t="str">
        <f>IF('Source - Funds'!F169="","",'Source - Funds'!F169)</f>
        <v>0180</v>
      </c>
      <c r="H169" t="str">
        <f>IF('Source - Funds'!G169="","",'Source - Funds'!G169)</f>
        <v>DEBT SERVICE</v>
      </c>
      <c r="I169">
        <f>IF('Source - Funds'!H169="","",'Source - Funds'!H169)</f>
        <v>313825</v>
      </c>
      <c r="J169" t="str">
        <f>IF('Source - Funds'!I169="","",'Source - Funds'!I169)</f>
        <v/>
      </c>
      <c r="K169" t="str">
        <f>IF('Source - Funds'!J169="","",'Source - Funds'!J169)</f>
        <v>N</v>
      </c>
      <c r="L169">
        <f t="shared" si="23"/>
        <v>1381977</v>
      </c>
      <c r="M169">
        <v>1.04</v>
      </c>
      <c r="N169" s="24">
        <f t="shared" si="24"/>
        <v>1437256.08</v>
      </c>
      <c r="O169" s="24">
        <f t="shared" si="25"/>
        <v>1437255.08</v>
      </c>
      <c r="P169" s="23">
        <f t="shared" si="26"/>
        <v>1437255</v>
      </c>
      <c r="Q169" s="26" t="s">
        <v>215</v>
      </c>
      <c r="R169" t="str">
        <f t="shared" si="27"/>
        <v>26</v>
      </c>
      <c r="S169" t="str">
        <f t="shared" si="28"/>
        <v>0274</v>
      </c>
      <c r="T169" t="str">
        <f t="shared" si="29"/>
        <v>5</v>
      </c>
      <c r="U169" s="27">
        <f t="shared" si="30"/>
        <v>1437255</v>
      </c>
      <c r="V169" t="str">
        <f t="shared" si="31"/>
        <v>26-5-0274</v>
      </c>
      <c r="W169" t="str">
        <f t="shared" si="32"/>
        <v>2025_26_0274_5</v>
      </c>
    </row>
    <row r="170" spans="1:23" x14ac:dyDescent="0.3">
      <c r="A170" t="str">
        <f t="shared" si="22"/>
        <v>2750063</v>
      </c>
      <c r="B170" t="str">
        <f>IF('Source - Funds'!A170="","",'Source - Funds'!A170)</f>
        <v>2026</v>
      </c>
      <c r="C170" t="str">
        <f>IF('Source - Funds'!B170="","",'Source - Funds'!B170)</f>
        <v>27</v>
      </c>
      <c r="D170" t="str">
        <f>IF('Source - Funds'!C170="","",'Source - Funds'!C170)</f>
        <v>5</v>
      </c>
      <c r="E170" t="str">
        <f>IF('Source - Funds'!D170="","",'Source - Funds'!D170)</f>
        <v>0063</v>
      </c>
      <c r="F170" t="str">
        <f>IF('Source - Funds'!E170="","",'Source - Funds'!E170)</f>
        <v>FAIRMOUNT PUBLIC LIBRARY</v>
      </c>
      <c r="G170" t="str">
        <f>IF('Source - Funds'!F170="","",'Source - Funds'!F170)</f>
        <v>2011</v>
      </c>
      <c r="H170" t="str">
        <f>IF('Source - Funds'!G170="","",'Source - Funds'!G170)</f>
        <v>LIRF</v>
      </c>
      <c r="I170">
        <f>IF('Source - Funds'!H170="","",'Source - Funds'!H170)</f>
        <v>1772</v>
      </c>
      <c r="J170" t="str">
        <f>IF('Source - Funds'!I170="","",'Source - Funds'!I170)</f>
        <v/>
      </c>
      <c r="K170" t="str">
        <f>IF('Source - Funds'!J170="","",'Source - Funds'!J170)</f>
        <v>N</v>
      </c>
      <c r="L170">
        <f t="shared" si="23"/>
        <v>173624</v>
      </c>
      <c r="M170">
        <v>1.04</v>
      </c>
      <c r="N170" s="24">
        <f t="shared" si="24"/>
        <v>180568.95999999999</v>
      </c>
      <c r="O170" s="24">
        <f t="shared" si="25"/>
        <v>180567.96</v>
      </c>
      <c r="P170" s="23">
        <f t="shared" si="26"/>
        <v>180567</v>
      </c>
      <c r="Q170" s="26" t="s">
        <v>215</v>
      </c>
      <c r="R170" t="str">
        <f t="shared" si="27"/>
        <v>27</v>
      </c>
      <c r="S170" t="str">
        <f t="shared" si="28"/>
        <v>0063</v>
      </c>
      <c r="T170" t="str">
        <f t="shared" si="29"/>
        <v>5</v>
      </c>
      <c r="U170" s="27">
        <f t="shared" si="30"/>
        <v>180567</v>
      </c>
      <c r="V170" t="str">
        <f t="shared" si="31"/>
        <v>27-5-0063</v>
      </c>
      <c r="W170" t="str">
        <f t="shared" si="32"/>
        <v>2025_27_0063_5</v>
      </c>
    </row>
    <row r="171" spans="1:23" x14ac:dyDescent="0.3">
      <c r="A171" t="str">
        <f t="shared" si="22"/>
        <v>2750063</v>
      </c>
      <c r="B171" t="str">
        <f>IF('Source - Funds'!A171="","",'Source - Funds'!A171)</f>
        <v>2026</v>
      </c>
      <c r="C171" t="str">
        <f>IF('Source - Funds'!B171="","",'Source - Funds'!B171)</f>
        <v>27</v>
      </c>
      <c r="D171" t="str">
        <f>IF('Source - Funds'!C171="","",'Source - Funds'!C171)</f>
        <v>5</v>
      </c>
      <c r="E171" t="str">
        <f>IF('Source - Funds'!D171="","",'Source - Funds'!D171)</f>
        <v>0063</v>
      </c>
      <c r="F171" t="str">
        <f>IF('Source - Funds'!E171="","",'Source - Funds'!E171)</f>
        <v>FAIRMOUNT PUBLIC LIBRARY</v>
      </c>
      <c r="G171" t="str">
        <f>IF('Source - Funds'!F171="","",'Source - Funds'!F171)</f>
        <v>0101</v>
      </c>
      <c r="H171" t="str">
        <f>IF('Source - Funds'!G171="","",'Source - Funds'!G171)</f>
        <v>GENERAL</v>
      </c>
      <c r="I171">
        <f>IF('Source - Funds'!H171="","",'Source - Funds'!H171)</f>
        <v>167852</v>
      </c>
      <c r="J171" t="str">
        <f>IF('Source - Funds'!I171="","",'Source - Funds'!I171)</f>
        <v/>
      </c>
      <c r="K171" t="str">
        <f>IF('Source - Funds'!J171="","",'Source - Funds'!J171)</f>
        <v>N</v>
      </c>
      <c r="L171">
        <f t="shared" si="23"/>
        <v>173624</v>
      </c>
      <c r="M171">
        <v>1.04</v>
      </c>
      <c r="N171" s="24">
        <f t="shared" si="24"/>
        <v>180568.95999999999</v>
      </c>
      <c r="O171" s="24">
        <f t="shared" si="25"/>
        <v>180567.96</v>
      </c>
      <c r="P171" s="23">
        <f t="shared" si="26"/>
        <v>180567</v>
      </c>
      <c r="Q171" s="26" t="s">
        <v>215</v>
      </c>
      <c r="R171" t="str">
        <f t="shared" si="27"/>
        <v>27</v>
      </c>
      <c r="S171" t="str">
        <f t="shared" si="28"/>
        <v>0063</v>
      </c>
      <c r="T171" t="str">
        <f t="shared" si="29"/>
        <v>5</v>
      </c>
      <c r="U171" s="27">
        <f t="shared" si="30"/>
        <v>180567</v>
      </c>
      <c r="V171" t="str">
        <f t="shared" si="31"/>
        <v>27-5-0063</v>
      </c>
      <c r="W171" t="str">
        <f t="shared" si="32"/>
        <v>2025_27_0063_5</v>
      </c>
    </row>
    <row r="172" spans="1:23" x14ac:dyDescent="0.3">
      <c r="A172" t="str">
        <f t="shared" si="22"/>
        <v>2750063</v>
      </c>
      <c r="B172" t="str">
        <f>IF('Source - Funds'!A172="","",'Source - Funds'!A172)</f>
        <v>2026</v>
      </c>
      <c r="C172" t="str">
        <f>IF('Source - Funds'!B172="","",'Source - Funds'!B172)</f>
        <v>27</v>
      </c>
      <c r="D172" t="str">
        <f>IF('Source - Funds'!C172="","",'Source - Funds'!C172)</f>
        <v>5</v>
      </c>
      <c r="E172" t="str">
        <f>IF('Source - Funds'!D172="","",'Source - Funds'!D172)</f>
        <v>0063</v>
      </c>
      <c r="F172" t="str">
        <f>IF('Source - Funds'!E172="","",'Source - Funds'!E172)</f>
        <v>FAIRMOUNT PUBLIC LIBRARY</v>
      </c>
      <c r="G172" t="str">
        <f>IF('Source - Funds'!F172="","",'Source - Funds'!F172)</f>
        <v>0061</v>
      </c>
      <c r="H172" t="str">
        <f>IF('Source - Funds'!G172="","",'Source - Funds'!G172)</f>
        <v>RAINY DAY</v>
      </c>
      <c r="I172">
        <f>IF('Source - Funds'!H172="","",'Source - Funds'!H172)</f>
        <v>4000</v>
      </c>
      <c r="J172" t="str">
        <f>IF('Source - Funds'!I172="","",'Source - Funds'!I172)</f>
        <v/>
      </c>
      <c r="K172" t="str">
        <f>IF('Source - Funds'!J172="","",'Source - Funds'!J172)</f>
        <v>N</v>
      </c>
      <c r="L172">
        <f t="shared" si="23"/>
        <v>173624</v>
      </c>
      <c r="M172">
        <v>1.04</v>
      </c>
      <c r="N172" s="24">
        <f t="shared" si="24"/>
        <v>180568.95999999999</v>
      </c>
      <c r="O172" s="24">
        <f t="shared" si="25"/>
        <v>180567.96</v>
      </c>
      <c r="P172" s="23">
        <f t="shared" si="26"/>
        <v>180567</v>
      </c>
      <c r="Q172" s="26" t="s">
        <v>215</v>
      </c>
      <c r="R172" t="str">
        <f t="shared" si="27"/>
        <v>27</v>
      </c>
      <c r="S172" t="str">
        <f t="shared" si="28"/>
        <v>0063</v>
      </c>
      <c r="T172" t="str">
        <f t="shared" si="29"/>
        <v>5</v>
      </c>
      <c r="U172" s="27">
        <f t="shared" si="30"/>
        <v>180567</v>
      </c>
      <c r="V172" t="str">
        <f t="shared" si="31"/>
        <v>27-5-0063</v>
      </c>
      <c r="W172" t="str">
        <f t="shared" si="32"/>
        <v>2025_27_0063_5</v>
      </c>
    </row>
    <row r="173" spans="1:23" x14ac:dyDescent="0.3">
      <c r="A173" t="str">
        <f t="shared" si="22"/>
        <v>2750064</v>
      </c>
      <c r="B173" t="str">
        <f>IF('Source - Funds'!A173="","",'Source - Funds'!A173)</f>
        <v>2026</v>
      </c>
      <c r="C173" t="str">
        <f>IF('Source - Funds'!B173="","",'Source - Funds'!B173)</f>
        <v>27</v>
      </c>
      <c r="D173" t="str">
        <f>IF('Source - Funds'!C173="","",'Source - Funds'!C173)</f>
        <v>5</v>
      </c>
      <c r="E173" t="str">
        <f>IF('Source - Funds'!D173="","",'Source - Funds'!D173)</f>
        <v>0064</v>
      </c>
      <c r="F173" t="str">
        <f>IF('Source - Funds'!E173="","",'Source - Funds'!E173)</f>
        <v>GAS CITY-MILL TOWNSHIP PUBLIC LIBRARY</v>
      </c>
      <c r="G173" t="str">
        <f>IF('Source - Funds'!F173="","",'Source - Funds'!F173)</f>
        <v>0101</v>
      </c>
      <c r="H173" t="str">
        <f>IF('Source - Funds'!G173="","",'Source - Funds'!G173)</f>
        <v>GENERAL</v>
      </c>
      <c r="I173">
        <f>IF('Source - Funds'!H173="","",'Source - Funds'!H173)</f>
        <v>884796</v>
      </c>
      <c r="J173" t="str">
        <f>IF('Source - Funds'!I173="","",'Source - Funds'!I173)</f>
        <v/>
      </c>
      <c r="K173" t="str">
        <f>IF('Source - Funds'!J173="","",'Source - Funds'!J173)</f>
        <v>N</v>
      </c>
      <c r="L173">
        <f t="shared" si="23"/>
        <v>884796</v>
      </c>
      <c r="M173">
        <v>1.04</v>
      </c>
      <c r="N173" s="24">
        <f t="shared" si="24"/>
        <v>920187.84000000008</v>
      </c>
      <c r="O173" s="24">
        <f t="shared" si="25"/>
        <v>920186.84000000008</v>
      </c>
      <c r="P173" s="23">
        <f t="shared" si="26"/>
        <v>920186</v>
      </c>
      <c r="Q173" s="26" t="s">
        <v>215</v>
      </c>
      <c r="R173" t="str">
        <f t="shared" si="27"/>
        <v>27</v>
      </c>
      <c r="S173" t="str">
        <f t="shared" si="28"/>
        <v>0064</v>
      </c>
      <c r="T173" t="str">
        <f t="shared" si="29"/>
        <v>5</v>
      </c>
      <c r="U173" s="27">
        <f t="shared" si="30"/>
        <v>920186</v>
      </c>
      <c r="V173" t="str">
        <f t="shared" si="31"/>
        <v>27-5-0064</v>
      </c>
      <c r="W173" t="str">
        <f t="shared" si="32"/>
        <v>2025_27_0064_5</v>
      </c>
    </row>
    <row r="174" spans="1:23" x14ac:dyDescent="0.3">
      <c r="A174" t="str">
        <f t="shared" si="22"/>
        <v>2750065</v>
      </c>
      <c r="B174" t="str">
        <f>IF('Source - Funds'!A174="","",'Source - Funds'!A174)</f>
        <v>2026</v>
      </c>
      <c r="C174" t="str">
        <f>IF('Source - Funds'!B174="","",'Source - Funds'!B174)</f>
        <v>27</v>
      </c>
      <c r="D174" t="str">
        <f>IF('Source - Funds'!C174="","",'Source - Funds'!C174)</f>
        <v>5</v>
      </c>
      <c r="E174" t="str">
        <f>IF('Source - Funds'!D174="","",'Source - Funds'!D174)</f>
        <v>0065</v>
      </c>
      <c r="F174" t="str">
        <f>IF('Source - Funds'!E174="","",'Source - Funds'!E174)</f>
        <v>JONESBORO PUBLIC LIBRARY</v>
      </c>
      <c r="G174" t="str">
        <f>IF('Source - Funds'!F174="","",'Source - Funds'!F174)</f>
        <v>0101</v>
      </c>
      <c r="H174" t="str">
        <f>IF('Source - Funds'!G174="","",'Source - Funds'!G174)</f>
        <v>GENERAL</v>
      </c>
      <c r="I174">
        <f>IF('Source - Funds'!H174="","",'Source - Funds'!H174)</f>
        <v>105653</v>
      </c>
      <c r="J174" t="str">
        <f>IF('Source - Funds'!I174="","",'Source - Funds'!I174)</f>
        <v/>
      </c>
      <c r="K174" t="str">
        <f>IF('Source - Funds'!J174="","",'Source - Funds'!J174)</f>
        <v>N</v>
      </c>
      <c r="L174">
        <f t="shared" si="23"/>
        <v>105653</v>
      </c>
      <c r="M174">
        <v>1.04</v>
      </c>
      <c r="N174" s="24">
        <f t="shared" si="24"/>
        <v>109879.12000000001</v>
      </c>
      <c r="O174" s="24">
        <f t="shared" si="25"/>
        <v>109878.12000000001</v>
      </c>
      <c r="P174" s="23">
        <f t="shared" si="26"/>
        <v>109878</v>
      </c>
      <c r="Q174" s="26" t="s">
        <v>215</v>
      </c>
      <c r="R174" t="str">
        <f t="shared" si="27"/>
        <v>27</v>
      </c>
      <c r="S174" t="str">
        <f t="shared" si="28"/>
        <v>0065</v>
      </c>
      <c r="T174" t="str">
        <f t="shared" si="29"/>
        <v>5</v>
      </c>
      <c r="U174" s="27">
        <f t="shared" si="30"/>
        <v>109878</v>
      </c>
      <c r="V174" t="str">
        <f t="shared" si="31"/>
        <v>27-5-0065</v>
      </c>
      <c r="W174" t="str">
        <f t="shared" si="32"/>
        <v>2025_27_0065_5</v>
      </c>
    </row>
    <row r="175" spans="1:23" x14ac:dyDescent="0.3">
      <c r="A175" t="str">
        <f t="shared" si="22"/>
        <v>2750066</v>
      </c>
      <c r="B175" t="str">
        <f>IF('Source - Funds'!A175="","",'Source - Funds'!A175)</f>
        <v>2026</v>
      </c>
      <c r="C175" t="str">
        <f>IF('Source - Funds'!B175="","",'Source - Funds'!B175)</f>
        <v>27</v>
      </c>
      <c r="D175" t="str">
        <f>IF('Source - Funds'!C175="","",'Source - Funds'!C175)</f>
        <v>5</v>
      </c>
      <c r="E175" t="str">
        <f>IF('Source - Funds'!D175="","",'Source - Funds'!D175)</f>
        <v>0066</v>
      </c>
      <c r="F175" t="str">
        <f>IF('Source - Funds'!E175="","",'Source - Funds'!E175)</f>
        <v>MARION PUBLIC LIBRARY</v>
      </c>
      <c r="G175" t="str">
        <f>IF('Source - Funds'!F175="","",'Source - Funds'!F175)</f>
        <v>0101</v>
      </c>
      <c r="H175" t="str">
        <f>IF('Source - Funds'!G175="","",'Source - Funds'!G175)</f>
        <v>GENERAL</v>
      </c>
      <c r="I175">
        <f>IF('Source - Funds'!H175="","",'Source - Funds'!H175)</f>
        <v>2561650</v>
      </c>
      <c r="J175" t="str">
        <f>IF('Source - Funds'!I175="","",'Source - Funds'!I175)</f>
        <v/>
      </c>
      <c r="K175" t="str">
        <f>IF('Source - Funds'!J175="","",'Source - Funds'!J175)</f>
        <v>N</v>
      </c>
      <c r="L175">
        <f t="shared" si="23"/>
        <v>2774650</v>
      </c>
      <c r="M175">
        <v>1.04</v>
      </c>
      <c r="N175" s="24">
        <f t="shared" si="24"/>
        <v>2885636</v>
      </c>
      <c r="O175" s="24">
        <f t="shared" si="25"/>
        <v>2885635</v>
      </c>
      <c r="P175" s="23">
        <f t="shared" si="26"/>
        <v>2885635</v>
      </c>
      <c r="Q175" s="26" t="s">
        <v>215</v>
      </c>
      <c r="R175" t="str">
        <f t="shared" si="27"/>
        <v>27</v>
      </c>
      <c r="S175" t="str">
        <f t="shared" si="28"/>
        <v>0066</v>
      </c>
      <c r="T175" t="str">
        <f t="shared" si="29"/>
        <v>5</v>
      </c>
      <c r="U175" s="27">
        <f t="shared" si="30"/>
        <v>2885635</v>
      </c>
      <c r="V175" t="str">
        <f t="shared" si="31"/>
        <v>27-5-0066</v>
      </c>
      <c r="W175" t="str">
        <f t="shared" si="32"/>
        <v>2025_27_0066_5</v>
      </c>
    </row>
    <row r="176" spans="1:23" x14ac:dyDescent="0.3">
      <c r="A176" t="str">
        <f t="shared" si="22"/>
        <v>2750066</v>
      </c>
      <c r="B176" t="str">
        <f>IF('Source - Funds'!A176="","",'Source - Funds'!A176)</f>
        <v>2026</v>
      </c>
      <c r="C176" t="str">
        <f>IF('Source - Funds'!B176="","",'Source - Funds'!B176)</f>
        <v>27</v>
      </c>
      <c r="D176" t="str">
        <f>IF('Source - Funds'!C176="","",'Source - Funds'!C176)</f>
        <v>5</v>
      </c>
      <c r="E176" t="str">
        <f>IF('Source - Funds'!D176="","",'Source - Funds'!D176)</f>
        <v>0066</v>
      </c>
      <c r="F176" t="str">
        <f>IF('Source - Funds'!E176="","",'Source - Funds'!E176)</f>
        <v>MARION PUBLIC LIBRARY</v>
      </c>
      <c r="G176" t="str">
        <f>IF('Source - Funds'!F176="","",'Source - Funds'!F176)</f>
        <v>0061</v>
      </c>
      <c r="H176" t="str">
        <f>IF('Source - Funds'!G176="","",'Source - Funds'!G176)</f>
        <v>RAINY DAY</v>
      </c>
      <c r="I176">
        <f>IF('Source - Funds'!H176="","",'Source - Funds'!H176)</f>
        <v>175000</v>
      </c>
      <c r="J176" t="str">
        <f>IF('Source - Funds'!I176="","",'Source - Funds'!I176)</f>
        <v/>
      </c>
      <c r="K176" t="str">
        <f>IF('Source - Funds'!J176="","",'Source - Funds'!J176)</f>
        <v>N</v>
      </c>
      <c r="L176">
        <f t="shared" si="23"/>
        <v>2774650</v>
      </c>
      <c r="M176">
        <v>1.04</v>
      </c>
      <c r="N176" s="24">
        <f t="shared" si="24"/>
        <v>2885636</v>
      </c>
      <c r="O176" s="24">
        <f t="shared" si="25"/>
        <v>2885635</v>
      </c>
      <c r="P176" s="23">
        <f t="shared" si="26"/>
        <v>2885635</v>
      </c>
      <c r="Q176" s="26" t="s">
        <v>215</v>
      </c>
      <c r="R176" t="str">
        <f t="shared" si="27"/>
        <v>27</v>
      </c>
      <c r="S176" t="str">
        <f t="shared" si="28"/>
        <v>0066</v>
      </c>
      <c r="T176" t="str">
        <f t="shared" si="29"/>
        <v>5</v>
      </c>
      <c r="U176" s="27">
        <f t="shared" si="30"/>
        <v>2885635</v>
      </c>
      <c r="V176" t="str">
        <f t="shared" si="31"/>
        <v>27-5-0066</v>
      </c>
      <c r="W176" t="str">
        <f t="shared" si="32"/>
        <v>2025_27_0066_5</v>
      </c>
    </row>
    <row r="177" spans="1:23" x14ac:dyDescent="0.3">
      <c r="A177" t="str">
        <f t="shared" si="22"/>
        <v>2750066</v>
      </c>
      <c r="B177" t="str">
        <f>IF('Source - Funds'!A177="","",'Source - Funds'!A177)</f>
        <v>2026</v>
      </c>
      <c r="C177" t="str">
        <f>IF('Source - Funds'!B177="","",'Source - Funds'!B177)</f>
        <v>27</v>
      </c>
      <c r="D177" t="str">
        <f>IF('Source - Funds'!C177="","",'Source - Funds'!C177)</f>
        <v>5</v>
      </c>
      <c r="E177" t="str">
        <f>IF('Source - Funds'!D177="","",'Source - Funds'!D177)</f>
        <v>0066</v>
      </c>
      <c r="F177" t="str">
        <f>IF('Source - Funds'!E177="","",'Source - Funds'!E177)</f>
        <v>MARION PUBLIC LIBRARY</v>
      </c>
      <c r="G177" t="str">
        <f>IF('Source - Funds'!F177="","",'Source - Funds'!F177)</f>
        <v>2011</v>
      </c>
      <c r="H177" t="str">
        <f>IF('Source - Funds'!G177="","",'Source - Funds'!G177)</f>
        <v>LIRF</v>
      </c>
      <c r="I177">
        <f>IF('Source - Funds'!H177="","",'Source - Funds'!H177)</f>
        <v>38000</v>
      </c>
      <c r="J177" t="str">
        <f>IF('Source - Funds'!I177="","",'Source - Funds'!I177)</f>
        <v/>
      </c>
      <c r="K177" t="str">
        <f>IF('Source - Funds'!J177="","",'Source - Funds'!J177)</f>
        <v>N</v>
      </c>
      <c r="L177">
        <f t="shared" si="23"/>
        <v>2774650</v>
      </c>
      <c r="M177">
        <v>1.04</v>
      </c>
      <c r="N177" s="24">
        <f t="shared" si="24"/>
        <v>2885636</v>
      </c>
      <c r="O177" s="24">
        <f t="shared" si="25"/>
        <v>2885635</v>
      </c>
      <c r="P177" s="23">
        <f t="shared" si="26"/>
        <v>2885635</v>
      </c>
      <c r="Q177" s="26" t="s">
        <v>215</v>
      </c>
      <c r="R177" t="str">
        <f t="shared" si="27"/>
        <v>27</v>
      </c>
      <c r="S177" t="str">
        <f t="shared" si="28"/>
        <v>0066</v>
      </c>
      <c r="T177" t="str">
        <f t="shared" si="29"/>
        <v>5</v>
      </c>
      <c r="U177" s="27">
        <f t="shared" si="30"/>
        <v>2885635</v>
      </c>
      <c r="V177" t="str">
        <f t="shared" si="31"/>
        <v>27-5-0066</v>
      </c>
      <c r="W177" t="str">
        <f t="shared" si="32"/>
        <v>2025_27_0066_5</v>
      </c>
    </row>
    <row r="178" spans="1:23" x14ac:dyDescent="0.3">
      <c r="A178" t="str">
        <f t="shared" si="22"/>
        <v>2750067</v>
      </c>
      <c r="B178" t="str">
        <f>IF('Source - Funds'!A178="","",'Source - Funds'!A178)</f>
        <v>2026</v>
      </c>
      <c r="C178" t="str">
        <f>IF('Source - Funds'!B178="","",'Source - Funds'!B178)</f>
        <v>27</v>
      </c>
      <c r="D178" t="str">
        <f>IF('Source - Funds'!C178="","",'Source - Funds'!C178)</f>
        <v>5</v>
      </c>
      <c r="E178" t="str">
        <f>IF('Source - Funds'!D178="","",'Source - Funds'!D178)</f>
        <v>0067</v>
      </c>
      <c r="F178" t="str">
        <f>IF('Source - Funds'!E178="","",'Source - Funds'!E178)</f>
        <v>MATTHEWS PUBLIC LIBRARY</v>
      </c>
      <c r="G178" t="str">
        <f>IF('Source - Funds'!F178="","",'Source - Funds'!F178)</f>
        <v>0101</v>
      </c>
      <c r="H178" t="str">
        <f>IF('Source - Funds'!G178="","",'Source - Funds'!G178)</f>
        <v>GENERAL</v>
      </c>
      <c r="I178">
        <f>IF('Source - Funds'!H178="","",'Source - Funds'!H178)</f>
        <v>14420</v>
      </c>
      <c r="J178" t="str">
        <f>IF('Source - Funds'!I178="","",'Source - Funds'!I178)</f>
        <v/>
      </c>
      <c r="K178" t="str">
        <f>IF('Source - Funds'!J178="","",'Source - Funds'!J178)</f>
        <v>N</v>
      </c>
      <c r="L178">
        <f t="shared" si="23"/>
        <v>14420</v>
      </c>
      <c r="M178">
        <v>1.04</v>
      </c>
      <c r="N178" s="24">
        <f t="shared" si="24"/>
        <v>14996.800000000001</v>
      </c>
      <c r="O178" s="24">
        <f t="shared" si="25"/>
        <v>14995.800000000001</v>
      </c>
      <c r="P178" s="23">
        <f t="shared" si="26"/>
        <v>14995</v>
      </c>
      <c r="Q178" s="26" t="s">
        <v>215</v>
      </c>
      <c r="R178" t="str">
        <f t="shared" si="27"/>
        <v>27</v>
      </c>
      <c r="S178" t="str">
        <f t="shared" si="28"/>
        <v>0067</v>
      </c>
      <c r="T178" t="str">
        <f t="shared" si="29"/>
        <v>5</v>
      </c>
      <c r="U178" s="27">
        <f t="shared" si="30"/>
        <v>14995</v>
      </c>
      <c r="V178" t="str">
        <f t="shared" si="31"/>
        <v>27-5-0067</v>
      </c>
      <c r="W178" t="str">
        <f t="shared" si="32"/>
        <v>2025_27_0067_5</v>
      </c>
    </row>
    <row r="179" spans="1:23" x14ac:dyDescent="0.3">
      <c r="A179" t="str">
        <f t="shared" si="22"/>
        <v>2750068</v>
      </c>
      <c r="B179" t="str">
        <f>IF('Source - Funds'!A179="","",'Source - Funds'!A179)</f>
        <v>2026</v>
      </c>
      <c r="C179" t="str">
        <f>IF('Source - Funds'!B179="","",'Source - Funds'!B179)</f>
        <v>27</v>
      </c>
      <c r="D179" t="str">
        <f>IF('Source - Funds'!C179="","",'Source - Funds'!C179)</f>
        <v>5</v>
      </c>
      <c r="E179" t="str">
        <f>IF('Source - Funds'!D179="","",'Source - Funds'!D179)</f>
        <v>0068</v>
      </c>
      <c r="F179" t="str">
        <f>IF('Source - Funds'!E179="","",'Source - Funds'!E179)</f>
        <v>SWAYZEE PUBLIC LIBRARY</v>
      </c>
      <c r="G179" t="str">
        <f>IF('Source - Funds'!F179="","",'Source - Funds'!F179)</f>
        <v>0101</v>
      </c>
      <c r="H179" t="str">
        <f>IF('Source - Funds'!G179="","",'Source - Funds'!G179)</f>
        <v>GENERAL</v>
      </c>
      <c r="I179">
        <f>IF('Source - Funds'!H179="","",'Source - Funds'!H179)</f>
        <v>125795</v>
      </c>
      <c r="J179" t="str">
        <f>IF('Source - Funds'!I179="","",'Source - Funds'!I179)</f>
        <v/>
      </c>
      <c r="K179" t="str">
        <f>IF('Source - Funds'!J179="","",'Source - Funds'!J179)</f>
        <v>N</v>
      </c>
      <c r="L179">
        <f t="shared" si="23"/>
        <v>125795</v>
      </c>
      <c r="M179">
        <v>1.04</v>
      </c>
      <c r="N179" s="24">
        <f t="shared" si="24"/>
        <v>130826.8</v>
      </c>
      <c r="O179" s="24">
        <f t="shared" si="25"/>
        <v>130825.8</v>
      </c>
      <c r="P179" s="23">
        <f t="shared" si="26"/>
        <v>130825</v>
      </c>
      <c r="Q179" s="26" t="s">
        <v>215</v>
      </c>
      <c r="R179" t="str">
        <f t="shared" si="27"/>
        <v>27</v>
      </c>
      <c r="S179" t="str">
        <f t="shared" si="28"/>
        <v>0068</v>
      </c>
      <c r="T179" t="str">
        <f t="shared" si="29"/>
        <v>5</v>
      </c>
      <c r="U179" s="27">
        <f t="shared" si="30"/>
        <v>130825</v>
      </c>
      <c r="V179" t="str">
        <f t="shared" si="31"/>
        <v>27-5-0068</v>
      </c>
      <c r="W179" t="str">
        <f t="shared" si="32"/>
        <v>2025_27_0068_5</v>
      </c>
    </row>
    <row r="180" spans="1:23" x14ac:dyDescent="0.3">
      <c r="A180" t="str">
        <f t="shared" si="22"/>
        <v>2750069</v>
      </c>
      <c r="B180" t="str">
        <f>IF('Source - Funds'!A180="","",'Source - Funds'!A180)</f>
        <v>2026</v>
      </c>
      <c r="C180" t="str">
        <f>IF('Source - Funds'!B180="","",'Source - Funds'!B180)</f>
        <v>27</v>
      </c>
      <c r="D180" t="str">
        <f>IF('Source - Funds'!C180="","",'Source - Funds'!C180)</f>
        <v>5</v>
      </c>
      <c r="E180" t="str">
        <f>IF('Source - Funds'!D180="","",'Source - Funds'!D180)</f>
        <v>0069</v>
      </c>
      <c r="F180" t="str">
        <f>IF('Source - Funds'!E180="","",'Source - Funds'!E180)</f>
        <v>UPLAND PUBLIC LIBRARY</v>
      </c>
      <c r="G180" t="str">
        <f>IF('Source - Funds'!F180="","",'Source - Funds'!F180)</f>
        <v>0101</v>
      </c>
      <c r="H180" t="str">
        <f>IF('Source - Funds'!G180="","",'Source - Funds'!G180)</f>
        <v>GENERAL</v>
      </c>
      <c r="I180">
        <f>IF('Source - Funds'!H180="","",'Source - Funds'!H180)</f>
        <v>105826</v>
      </c>
      <c r="J180" t="str">
        <f>IF('Source - Funds'!I180="","",'Source - Funds'!I180)</f>
        <v/>
      </c>
      <c r="K180" t="str">
        <f>IF('Source - Funds'!J180="","",'Source - Funds'!J180)</f>
        <v>N</v>
      </c>
      <c r="L180">
        <f t="shared" si="23"/>
        <v>105826</v>
      </c>
      <c r="M180">
        <v>1.04</v>
      </c>
      <c r="N180" s="24">
        <f t="shared" si="24"/>
        <v>110059.04000000001</v>
      </c>
      <c r="O180" s="24">
        <f t="shared" si="25"/>
        <v>110058.04000000001</v>
      </c>
      <c r="P180" s="23">
        <f t="shared" si="26"/>
        <v>110058</v>
      </c>
      <c r="Q180" s="26" t="s">
        <v>215</v>
      </c>
      <c r="R180" t="str">
        <f t="shared" si="27"/>
        <v>27</v>
      </c>
      <c r="S180" t="str">
        <f t="shared" si="28"/>
        <v>0069</v>
      </c>
      <c r="T180" t="str">
        <f t="shared" si="29"/>
        <v>5</v>
      </c>
      <c r="U180" s="27">
        <f t="shared" si="30"/>
        <v>110058</v>
      </c>
      <c r="V180" t="str">
        <f t="shared" si="31"/>
        <v>27-5-0069</v>
      </c>
      <c r="W180" t="str">
        <f t="shared" si="32"/>
        <v>2025_27_0069_5</v>
      </c>
    </row>
    <row r="181" spans="1:23" x14ac:dyDescent="0.3">
      <c r="A181" t="str">
        <f t="shared" si="22"/>
        <v>2750069</v>
      </c>
      <c r="B181" t="str">
        <f>IF('Source - Funds'!A181="","",'Source - Funds'!A181)</f>
        <v>2026</v>
      </c>
      <c r="C181" t="str">
        <f>IF('Source - Funds'!B181="","",'Source - Funds'!B181)</f>
        <v>27</v>
      </c>
      <c r="D181" t="str">
        <f>IF('Source - Funds'!C181="","",'Source - Funds'!C181)</f>
        <v>5</v>
      </c>
      <c r="E181" t="str">
        <f>IF('Source - Funds'!D181="","",'Source - Funds'!D181)</f>
        <v>0069</v>
      </c>
      <c r="F181" t="str">
        <f>IF('Source - Funds'!E181="","",'Source - Funds'!E181)</f>
        <v>UPLAND PUBLIC LIBRARY</v>
      </c>
      <c r="G181" t="str">
        <f>IF('Source - Funds'!F181="","",'Source - Funds'!F181)</f>
        <v>0061</v>
      </c>
      <c r="H181" t="str">
        <f>IF('Source - Funds'!G181="","",'Source - Funds'!G181)</f>
        <v>RAINY DAY</v>
      </c>
      <c r="I181">
        <f>IF('Source - Funds'!H181="","",'Source - Funds'!H181)</f>
        <v>0</v>
      </c>
      <c r="J181" t="str">
        <f>IF('Source - Funds'!I181="","",'Source - Funds'!I181)</f>
        <v/>
      </c>
      <c r="K181" t="str">
        <f>IF('Source - Funds'!J181="","",'Source - Funds'!J181)</f>
        <v>N</v>
      </c>
      <c r="L181">
        <f t="shared" si="23"/>
        <v>105826</v>
      </c>
      <c r="M181">
        <v>1.04</v>
      </c>
      <c r="N181" s="24">
        <f t="shared" si="24"/>
        <v>110059.04000000001</v>
      </c>
      <c r="O181" s="24">
        <f t="shared" si="25"/>
        <v>110058.04000000001</v>
      </c>
      <c r="P181" s="23">
        <f t="shared" si="26"/>
        <v>110058</v>
      </c>
      <c r="Q181" s="26" t="s">
        <v>215</v>
      </c>
      <c r="R181" t="str">
        <f t="shared" si="27"/>
        <v>27</v>
      </c>
      <c r="S181" t="str">
        <f t="shared" si="28"/>
        <v>0069</v>
      </c>
      <c r="T181" t="str">
        <f t="shared" si="29"/>
        <v>5</v>
      </c>
      <c r="U181" s="27">
        <f t="shared" si="30"/>
        <v>110058</v>
      </c>
      <c r="V181" t="str">
        <f t="shared" si="31"/>
        <v>27-5-0069</v>
      </c>
      <c r="W181" t="str">
        <f t="shared" si="32"/>
        <v>2025_27_0069_5</v>
      </c>
    </row>
    <row r="182" spans="1:23" x14ac:dyDescent="0.3">
      <c r="A182" t="str">
        <f t="shared" si="22"/>
        <v>2750070</v>
      </c>
      <c r="B182" t="str">
        <f>IF('Source - Funds'!A182="","",'Source - Funds'!A182)</f>
        <v>2026</v>
      </c>
      <c r="C182" t="str">
        <f>IF('Source - Funds'!B182="","",'Source - Funds'!B182)</f>
        <v>27</v>
      </c>
      <c r="D182" t="str">
        <f>IF('Source - Funds'!C182="","",'Source - Funds'!C182)</f>
        <v>5</v>
      </c>
      <c r="E182" t="str">
        <f>IF('Source - Funds'!D182="","",'Source - Funds'!D182)</f>
        <v>0070</v>
      </c>
      <c r="F182" t="str">
        <f>IF('Source - Funds'!E182="","",'Source - Funds'!E182)</f>
        <v>VAN BUREN PUBLIC LIBRARY</v>
      </c>
      <c r="G182" t="str">
        <f>IF('Source - Funds'!F182="","",'Source - Funds'!F182)</f>
        <v>0101</v>
      </c>
      <c r="H182" t="str">
        <f>IF('Source - Funds'!G182="","",'Source - Funds'!G182)</f>
        <v>GENERAL</v>
      </c>
      <c r="I182">
        <f>IF('Source - Funds'!H182="","",'Source - Funds'!H182)</f>
        <v>182000</v>
      </c>
      <c r="J182" t="str">
        <f>IF('Source - Funds'!I182="","",'Source - Funds'!I182)</f>
        <v/>
      </c>
      <c r="K182" t="str">
        <f>IF('Source - Funds'!J182="","",'Source - Funds'!J182)</f>
        <v>N</v>
      </c>
      <c r="L182">
        <f t="shared" si="23"/>
        <v>191000</v>
      </c>
      <c r="M182">
        <v>1.04</v>
      </c>
      <c r="N182" s="24">
        <f t="shared" si="24"/>
        <v>198640</v>
      </c>
      <c r="O182" s="24">
        <f t="shared" si="25"/>
        <v>198639</v>
      </c>
      <c r="P182" s="23">
        <f t="shared" si="26"/>
        <v>198639</v>
      </c>
      <c r="Q182" s="26" t="s">
        <v>215</v>
      </c>
      <c r="R182" t="str">
        <f t="shared" si="27"/>
        <v>27</v>
      </c>
      <c r="S182" t="str">
        <f t="shared" si="28"/>
        <v>0070</v>
      </c>
      <c r="T182" t="str">
        <f t="shared" si="29"/>
        <v>5</v>
      </c>
      <c r="U182" s="27">
        <f t="shared" si="30"/>
        <v>198639</v>
      </c>
      <c r="V182" t="str">
        <f t="shared" si="31"/>
        <v>27-5-0070</v>
      </c>
      <c r="W182" t="str">
        <f t="shared" si="32"/>
        <v>2025_27_0070_5</v>
      </c>
    </row>
    <row r="183" spans="1:23" x14ac:dyDescent="0.3">
      <c r="A183" t="str">
        <f t="shared" si="22"/>
        <v>2750070</v>
      </c>
      <c r="B183" t="str">
        <f>IF('Source - Funds'!A183="","",'Source - Funds'!A183)</f>
        <v>2026</v>
      </c>
      <c r="C183" t="str">
        <f>IF('Source - Funds'!B183="","",'Source - Funds'!B183)</f>
        <v>27</v>
      </c>
      <c r="D183" t="str">
        <f>IF('Source - Funds'!C183="","",'Source - Funds'!C183)</f>
        <v>5</v>
      </c>
      <c r="E183" t="str">
        <f>IF('Source - Funds'!D183="","",'Source - Funds'!D183)</f>
        <v>0070</v>
      </c>
      <c r="F183" t="str">
        <f>IF('Source - Funds'!E183="","",'Source - Funds'!E183)</f>
        <v>VAN BUREN PUBLIC LIBRARY</v>
      </c>
      <c r="G183" t="str">
        <f>IF('Source - Funds'!F183="","",'Source - Funds'!F183)</f>
        <v>2011</v>
      </c>
      <c r="H183" t="str">
        <f>IF('Source - Funds'!G183="","",'Source - Funds'!G183)</f>
        <v>LIRF</v>
      </c>
      <c r="I183">
        <f>IF('Source - Funds'!H183="","",'Source - Funds'!H183)</f>
        <v>9000</v>
      </c>
      <c r="J183" t="str">
        <f>IF('Source - Funds'!I183="","",'Source - Funds'!I183)</f>
        <v/>
      </c>
      <c r="K183" t="str">
        <f>IF('Source - Funds'!J183="","",'Source - Funds'!J183)</f>
        <v>N</v>
      </c>
      <c r="L183">
        <f t="shared" si="23"/>
        <v>191000</v>
      </c>
      <c r="M183">
        <v>1.04</v>
      </c>
      <c r="N183" s="24">
        <f t="shared" si="24"/>
        <v>198640</v>
      </c>
      <c r="O183" s="24">
        <f t="shared" si="25"/>
        <v>198639</v>
      </c>
      <c r="P183" s="23">
        <f t="shared" si="26"/>
        <v>198639</v>
      </c>
      <c r="Q183" s="26" t="s">
        <v>215</v>
      </c>
      <c r="R183" t="str">
        <f t="shared" si="27"/>
        <v>27</v>
      </c>
      <c r="S183" t="str">
        <f t="shared" si="28"/>
        <v>0070</v>
      </c>
      <c r="T183" t="str">
        <f t="shared" si="29"/>
        <v>5</v>
      </c>
      <c r="U183" s="27">
        <f t="shared" si="30"/>
        <v>198639</v>
      </c>
      <c r="V183" t="str">
        <f t="shared" si="31"/>
        <v>27-5-0070</v>
      </c>
      <c r="W183" t="str">
        <f t="shared" si="32"/>
        <v>2025_27_0070_5</v>
      </c>
    </row>
    <row r="184" spans="1:23" x14ac:dyDescent="0.3">
      <c r="A184" t="str">
        <f t="shared" si="22"/>
        <v>5250152</v>
      </c>
      <c r="B184" t="str">
        <f>IF('Source - Funds'!A184="","",'Source - Funds'!A184)</f>
        <v>2026</v>
      </c>
      <c r="C184" t="str">
        <f>IF('Source - Funds'!B184="","",'Source - Funds'!B184)</f>
        <v>27</v>
      </c>
      <c r="D184" t="str">
        <f>IF('Source - Funds'!C184="","",'Source - Funds'!C184)</f>
        <v>5</v>
      </c>
      <c r="E184" t="str">
        <f>IF('Source - Funds'!D184="","",'Source - Funds'!D184)</f>
        <v>0152</v>
      </c>
      <c r="F184" t="str">
        <f>IF('Source - Funds'!E184="","",'Source - Funds'!E184)</f>
        <v>CONVERSE PUBLIC LIBRARY</v>
      </c>
      <c r="G184" t="str">
        <f>IF('Source - Funds'!F184="","",'Source - Funds'!F184)</f>
        <v>0101</v>
      </c>
      <c r="H184" t="str">
        <f>IF('Source - Funds'!G184="","",'Source - Funds'!G184)</f>
        <v>GENERAL</v>
      </c>
      <c r="I184">
        <f>IF('Source - Funds'!H184="","",'Source - Funds'!H184)</f>
        <v>0</v>
      </c>
      <c r="J184">
        <f>IF('Source - Funds'!I184="","",'Source - Funds'!I184)</f>
        <v>52</v>
      </c>
      <c r="K184" t="str">
        <f>IF('Source - Funds'!J184="","",'Source - Funds'!J184)</f>
        <v>Y</v>
      </c>
      <c r="L184">
        <f t="shared" si="23"/>
        <v>193200</v>
      </c>
      <c r="M184">
        <v>1.04</v>
      </c>
      <c r="N184" s="24">
        <f t="shared" si="24"/>
        <v>200928</v>
      </c>
      <c r="O184" s="24">
        <f t="shared" si="25"/>
        <v>200927</v>
      </c>
      <c r="P184" s="23">
        <f t="shared" si="26"/>
        <v>200927</v>
      </c>
      <c r="Q184" s="26" t="s">
        <v>215</v>
      </c>
      <c r="R184">
        <f t="shared" si="27"/>
        <v>52</v>
      </c>
      <c r="S184" t="str">
        <f t="shared" si="28"/>
        <v>0152</v>
      </c>
      <c r="T184" t="str">
        <f t="shared" si="29"/>
        <v>5</v>
      </c>
      <c r="U184" s="27">
        <f t="shared" si="30"/>
        <v>200927</v>
      </c>
      <c r="V184" t="str">
        <f t="shared" si="31"/>
        <v>52-5-0152</v>
      </c>
      <c r="W184" t="str">
        <f t="shared" si="32"/>
        <v>2025_52_0152_5</v>
      </c>
    </row>
    <row r="185" spans="1:23" x14ac:dyDescent="0.3">
      <c r="A185" t="str">
        <f t="shared" si="22"/>
        <v>2850072</v>
      </c>
      <c r="B185" t="str">
        <f>IF('Source - Funds'!A185="","",'Source - Funds'!A185)</f>
        <v>2026</v>
      </c>
      <c r="C185" t="str">
        <f>IF('Source - Funds'!B185="","",'Source - Funds'!B185)</f>
        <v>28</v>
      </c>
      <c r="D185" t="str">
        <f>IF('Source - Funds'!C185="","",'Source - Funds'!C185)</f>
        <v>5</v>
      </c>
      <c r="E185" t="str">
        <f>IF('Source - Funds'!D185="","",'Source - Funds'!D185)</f>
        <v>0072</v>
      </c>
      <c r="F185" t="str">
        <f>IF('Source - Funds'!E185="","",'Source - Funds'!E185)</f>
        <v>JASONVILLE PUBLIC LIBRARY</v>
      </c>
      <c r="G185" t="str">
        <f>IF('Source - Funds'!F185="","",'Source - Funds'!F185)</f>
        <v>0101</v>
      </c>
      <c r="H185" t="str">
        <f>IF('Source - Funds'!G185="","",'Source - Funds'!G185)</f>
        <v>GENERAL</v>
      </c>
      <c r="I185">
        <f>IF('Source - Funds'!H185="","",'Source - Funds'!H185)</f>
        <v>71588</v>
      </c>
      <c r="J185" t="str">
        <f>IF('Source - Funds'!I185="","",'Source - Funds'!I185)</f>
        <v/>
      </c>
      <c r="K185" t="str">
        <f>IF('Source - Funds'!J185="","",'Source - Funds'!J185)</f>
        <v>N</v>
      </c>
      <c r="L185">
        <f t="shared" si="23"/>
        <v>71588</v>
      </c>
      <c r="M185">
        <v>1.04</v>
      </c>
      <c r="N185" s="24">
        <f t="shared" si="24"/>
        <v>74451.520000000004</v>
      </c>
      <c r="O185" s="24">
        <f t="shared" si="25"/>
        <v>74450.52</v>
      </c>
      <c r="P185" s="23">
        <f t="shared" si="26"/>
        <v>74450</v>
      </c>
      <c r="Q185" s="26" t="s">
        <v>215</v>
      </c>
      <c r="R185" t="str">
        <f t="shared" si="27"/>
        <v>28</v>
      </c>
      <c r="S185" t="str">
        <f t="shared" si="28"/>
        <v>0072</v>
      </c>
      <c r="T185" t="str">
        <f t="shared" si="29"/>
        <v>5</v>
      </c>
      <c r="U185" s="27">
        <f t="shared" si="30"/>
        <v>74450</v>
      </c>
      <c r="V185" t="str">
        <f t="shared" si="31"/>
        <v>28-5-0072</v>
      </c>
      <c r="W185" t="str">
        <f t="shared" si="32"/>
        <v>2025_28_0072_5</v>
      </c>
    </row>
    <row r="186" spans="1:23" x14ac:dyDescent="0.3">
      <c r="A186" t="str">
        <f t="shared" si="22"/>
        <v>2850073</v>
      </c>
      <c r="B186" t="str">
        <f>IF('Source - Funds'!A186="","",'Source - Funds'!A186)</f>
        <v>2026</v>
      </c>
      <c r="C186" t="str">
        <f>IF('Source - Funds'!B186="","",'Source - Funds'!B186)</f>
        <v>28</v>
      </c>
      <c r="D186" t="str">
        <f>IF('Source - Funds'!C186="","",'Source - Funds'!C186)</f>
        <v>5</v>
      </c>
      <c r="E186" t="str">
        <f>IF('Source - Funds'!D186="","",'Source - Funds'!D186)</f>
        <v>0073</v>
      </c>
      <c r="F186" t="str">
        <f>IF('Source - Funds'!E186="","",'Source - Funds'!E186)</f>
        <v>LINTON PUBLIC LIBRARY</v>
      </c>
      <c r="G186" t="str">
        <f>IF('Source - Funds'!F186="","",'Source - Funds'!F186)</f>
        <v>0101</v>
      </c>
      <c r="H186" t="str">
        <f>IF('Source - Funds'!G186="","",'Source - Funds'!G186)</f>
        <v>GENERAL</v>
      </c>
      <c r="I186">
        <f>IF('Source - Funds'!H186="","",'Source - Funds'!H186)</f>
        <v>469000</v>
      </c>
      <c r="J186" t="str">
        <f>IF('Source - Funds'!I186="","",'Source - Funds'!I186)</f>
        <v/>
      </c>
      <c r="K186" t="str">
        <f>IF('Source - Funds'!J186="","",'Source - Funds'!J186)</f>
        <v>N</v>
      </c>
      <c r="L186">
        <f t="shared" si="23"/>
        <v>549000</v>
      </c>
      <c r="M186">
        <v>1.04</v>
      </c>
      <c r="N186" s="24">
        <f t="shared" si="24"/>
        <v>570960</v>
      </c>
      <c r="O186" s="24">
        <f t="shared" si="25"/>
        <v>570959</v>
      </c>
      <c r="P186" s="23">
        <f t="shared" si="26"/>
        <v>570959</v>
      </c>
      <c r="Q186" s="26" t="s">
        <v>215</v>
      </c>
      <c r="R186" t="str">
        <f t="shared" si="27"/>
        <v>28</v>
      </c>
      <c r="S186" t="str">
        <f t="shared" si="28"/>
        <v>0073</v>
      </c>
      <c r="T186" t="str">
        <f t="shared" si="29"/>
        <v>5</v>
      </c>
      <c r="U186" s="27">
        <f t="shared" si="30"/>
        <v>570959</v>
      </c>
      <c r="V186" t="str">
        <f t="shared" si="31"/>
        <v>28-5-0073</v>
      </c>
      <c r="W186" t="str">
        <f t="shared" si="32"/>
        <v>2025_28_0073_5</v>
      </c>
    </row>
    <row r="187" spans="1:23" x14ac:dyDescent="0.3">
      <c r="A187" t="str">
        <f t="shared" si="22"/>
        <v>2850073</v>
      </c>
      <c r="B187" t="str">
        <f>IF('Source - Funds'!A187="","",'Source - Funds'!A187)</f>
        <v>2026</v>
      </c>
      <c r="C187" t="str">
        <f>IF('Source - Funds'!B187="","",'Source - Funds'!B187)</f>
        <v>28</v>
      </c>
      <c r="D187" t="str">
        <f>IF('Source - Funds'!C187="","",'Source - Funds'!C187)</f>
        <v>5</v>
      </c>
      <c r="E187" t="str">
        <f>IF('Source - Funds'!D187="","",'Source - Funds'!D187)</f>
        <v>0073</v>
      </c>
      <c r="F187" t="str">
        <f>IF('Source - Funds'!E187="","",'Source - Funds'!E187)</f>
        <v>LINTON PUBLIC LIBRARY</v>
      </c>
      <c r="G187" t="str">
        <f>IF('Source - Funds'!F187="","",'Source - Funds'!F187)</f>
        <v>0061</v>
      </c>
      <c r="H187" t="str">
        <f>IF('Source - Funds'!G187="","",'Source - Funds'!G187)</f>
        <v>RAINY DAY</v>
      </c>
      <c r="I187">
        <f>IF('Source - Funds'!H187="","",'Source - Funds'!H187)</f>
        <v>80000</v>
      </c>
      <c r="J187" t="str">
        <f>IF('Source - Funds'!I187="","",'Source - Funds'!I187)</f>
        <v/>
      </c>
      <c r="K187" t="str">
        <f>IF('Source - Funds'!J187="","",'Source - Funds'!J187)</f>
        <v>N</v>
      </c>
      <c r="L187">
        <f t="shared" si="23"/>
        <v>549000</v>
      </c>
      <c r="M187">
        <v>1.04</v>
      </c>
      <c r="N187" s="24">
        <f t="shared" si="24"/>
        <v>570960</v>
      </c>
      <c r="O187" s="24">
        <f t="shared" si="25"/>
        <v>570959</v>
      </c>
      <c r="P187" s="23">
        <f t="shared" si="26"/>
        <v>570959</v>
      </c>
      <c r="Q187" s="26" t="s">
        <v>215</v>
      </c>
      <c r="R187" t="str">
        <f t="shared" si="27"/>
        <v>28</v>
      </c>
      <c r="S187" t="str">
        <f t="shared" si="28"/>
        <v>0073</v>
      </c>
      <c r="T187" t="str">
        <f t="shared" si="29"/>
        <v>5</v>
      </c>
      <c r="U187" s="27">
        <f t="shared" si="30"/>
        <v>570959</v>
      </c>
      <c r="V187" t="str">
        <f t="shared" si="31"/>
        <v>28-5-0073</v>
      </c>
      <c r="W187" t="str">
        <f t="shared" si="32"/>
        <v>2025_28_0073_5</v>
      </c>
    </row>
    <row r="188" spans="1:23" x14ac:dyDescent="0.3">
      <c r="A188" t="str">
        <f t="shared" si="22"/>
        <v>2850074</v>
      </c>
      <c r="B188" t="str">
        <f>IF('Source - Funds'!A188="","",'Source - Funds'!A188)</f>
        <v>2026</v>
      </c>
      <c r="C188" t="str">
        <f>IF('Source - Funds'!B188="","",'Source - Funds'!B188)</f>
        <v>28</v>
      </c>
      <c r="D188" t="str">
        <f>IF('Source - Funds'!C188="","",'Source - Funds'!C188)</f>
        <v>5</v>
      </c>
      <c r="E188" t="str">
        <f>IF('Source - Funds'!D188="","",'Source - Funds'!D188)</f>
        <v>0074</v>
      </c>
      <c r="F188" t="str">
        <f>IF('Source - Funds'!E188="","",'Source - Funds'!E188)</f>
        <v>WORTHINGTON PUBLIC LIBRARY</v>
      </c>
      <c r="G188" t="str">
        <f>IF('Source - Funds'!F188="","",'Source - Funds'!F188)</f>
        <v>0101</v>
      </c>
      <c r="H188" t="str">
        <f>IF('Source - Funds'!G188="","",'Source - Funds'!G188)</f>
        <v>GENERAL</v>
      </c>
      <c r="I188">
        <f>IF('Source - Funds'!H188="","",'Source - Funds'!H188)</f>
        <v>170728</v>
      </c>
      <c r="J188" t="str">
        <f>IF('Source - Funds'!I188="","",'Source - Funds'!I188)</f>
        <v/>
      </c>
      <c r="K188" t="str">
        <f>IF('Source - Funds'!J188="","",'Source - Funds'!J188)</f>
        <v>N</v>
      </c>
      <c r="L188">
        <f t="shared" si="23"/>
        <v>170728</v>
      </c>
      <c r="M188">
        <v>1.04</v>
      </c>
      <c r="N188" s="24">
        <f t="shared" si="24"/>
        <v>177557.12</v>
      </c>
      <c r="O188" s="24">
        <f t="shared" si="25"/>
        <v>177556.12</v>
      </c>
      <c r="P188" s="23">
        <f t="shared" si="26"/>
        <v>177556</v>
      </c>
      <c r="Q188" s="26" t="s">
        <v>215</v>
      </c>
      <c r="R188" t="str">
        <f t="shared" si="27"/>
        <v>28</v>
      </c>
      <c r="S188" t="str">
        <f t="shared" si="28"/>
        <v>0074</v>
      </c>
      <c r="T188" t="str">
        <f t="shared" si="29"/>
        <v>5</v>
      </c>
      <c r="U188" s="27">
        <f t="shared" si="30"/>
        <v>177556</v>
      </c>
      <c r="V188" t="str">
        <f t="shared" si="31"/>
        <v>28-5-0074</v>
      </c>
      <c r="W188" t="str">
        <f t="shared" si="32"/>
        <v>2025_28_0074_5</v>
      </c>
    </row>
    <row r="189" spans="1:23" x14ac:dyDescent="0.3">
      <c r="A189" t="str">
        <f t="shared" si="22"/>
        <v>2850291</v>
      </c>
      <c r="B189" t="str">
        <f>IF('Source - Funds'!A189="","",'Source - Funds'!A189)</f>
        <v>2026</v>
      </c>
      <c r="C189" t="str">
        <f>IF('Source - Funds'!B189="","",'Source - Funds'!B189)</f>
        <v>28</v>
      </c>
      <c r="D189" t="str">
        <f>IF('Source - Funds'!C189="","",'Source - Funds'!C189)</f>
        <v>5</v>
      </c>
      <c r="E189" t="str">
        <f>IF('Source - Funds'!D189="","",'Source - Funds'!D189)</f>
        <v>0291</v>
      </c>
      <c r="F189" t="str">
        <f>IF('Source - Funds'!E189="","",'Source - Funds'!E189)</f>
        <v>BLOOMFIELD-EASTERN GREENE COUNTY PUB LIB</v>
      </c>
      <c r="G189" t="str">
        <f>IF('Source - Funds'!F189="","",'Source - Funds'!F189)</f>
        <v>0101</v>
      </c>
      <c r="H189" t="str">
        <f>IF('Source - Funds'!G189="","",'Source - Funds'!G189)</f>
        <v>GENERAL</v>
      </c>
      <c r="I189">
        <f>IF('Source - Funds'!H189="","",'Source - Funds'!H189)</f>
        <v>660180</v>
      </c>
      <c r="J189" t="str">
        <f>IF('Source - Funds'!I189="","",'Source - Funds'!I189)</f>
        <v/>
      </c>
      <c r="K189" t="str">
        <f>IF('Source - Funds'!J189="","",'Source - Funds'!J189)</f>
        <v>N</v>
      </c>
      <c r="L189">
        <f t="shared" si="23"/>
        <v>660180</v>
      </c>
      <c r="M189">
        <v>1.04</v>
      </c>
      <c r="N189" s="24">
        <f t="shared" si="24"/>
        <v>686587.20000000007</v>
      </c>
      <c r="O189" s="24">
        <f t="shared" si="25"/>
        <v>686586.20000000007</v>
      </c>
      <c r="P189" s="23">
        <f t="shared" si="26"/>
        <v>686586</v>
      </c>
      <c r="Q189" s="26" t="s">
        <v>215</v>
      </c>
      <c r="R189" t="str">
        <f t="shared" si="27"/>
        <v>28</v>
      </c>
      <c r="S189" t="str">
        <f t="shared" si="28"/>
        <v>0291</v>
      </c>
      <c r="T189" t="str">
        <f t="shared" si="29"/>
        <v>5</v>
      </c>
      <c r="U189" s="27">
        <f t="shared" si="30"/>
        <v>686586</v>
      </c>
      <c r="V189" t="str">
        <f t="shared" si="31"/>
        <v>28-5-0291</v>
      </c>
      <c r="W189" t="str">
        <f t="shared" si="32"/>
        <v>2025_28_0291_5</v>
      </c>
    </row>
    <row r="190" spans="1:23" x14ac:dyDescent="0.3">
      <c r="A190" t="str">
        <f t="shared" si="22"/>
        <v>2850291</v>
      </c>
      <c r="B190" t="str">
        <f>IF('Source - Funds'!A190="","",'Source - Funds'!A190)</f>
        <v>2026</v>
      </c>
      <c r="C190" t="str">
        <f>IF('Source - Funds'!B190="","",'Source - Funds'!B190)</f>
        <v>28</v>
      </c>
      <c r="D190" t="str">
        <f>IF('Source - Funds'!C190="","",'Source - Funds'!C190)</f>
        <v>5</v>
      </c>
      <c r="E190" t="str">
        <f>IF('Source - Funds'!D190="","",'Source - Funds'!D190)</f>
        <v>0291</v>
      </c>
      <c r="F190" t="str">
        <f>IF('Source - Funds'!E190="","",'Source - Funds'!E190)</f>
        <v>BLOOMFIELD-EASTERN GREENE COUNTY PUB LIB</v>
      </c>
      <c r="G190" t="str">
        <f>IF('Source - Funds'!F190="","",'Source - Funds'!F190)</f>
        <v>0061</v>
      </c>
      <c r="H190" t="str">
        <f>IF('Source - Funds'!G190="","",'Source - Funds'!G190)</f>
        <v>RAINY DAY</v>
      </c>
      <c r="I190">
        <f>IF('Source - Funds'!H190="","",'Source - Funds'!H190)</f>
        <v>0</v>
      </c>
      <c r="J190" t="str">
        <f>IF('Source - Funds'!I190="","",'Source - Funds'!I190)</f>
        <v/>
      </c>
      <c r="K190" t="str">
        <f>IF('Source - Funds'!J190="","",'Source - Funds'!J190)</f>
        <v>N</v>
      </c>
      <c r="L190">
        <f t="shared" si="23"/>
        <v>660180</v>
      </c>
      <c r="M190">
        <v>1.04</v>
      </c>
      <c r="N190" s="24">
        <f t="shared" si="24"/>
        <v>686587.20000000007</v>
      </c>
      <c r="O190" s="24">
        <f t="shared" si="25"/>
        <v>686586.20000000007</v>
      </c>
      <c r="P190" s="23">
        <f t="shared" si="26"/>
        <v>686586</v>
      </c>
      <c r="Q190" s="26" t="s">
        <v>215</v>
      </c>
      <c r="R190" t="str">
        <f t="shared" si="27"/>
        <v>28</v>
      </c>
      <c r="S190" t="str">
        <f t="shared" si="28"/>
        <v>0291</v>
      </c>
      <c r="T190" t="str">
        <f t="shared" si="29"/>
        <v>5</v>
      </c>
      <c r="U190" s="27">
        <f t="shared" si="30"/>
        <v>686586</v>
      </c>
      <c r="V190" t="str">
        <f t="shared" si="31"/>
        <v>28-5-0291</v>
      </c>
      <c r="W190" t="str">
        <f t="shared" si="32"/>
        <v>2025_28_0291_5</v>
      </c>
    </row>
    <row r="191" spans="1:23" x14ac:dyDescent="0.3">
      <c r="A191" t="str">
        <f t="shared" si="22"/>
        <v>2950075</v>
      </c>
      <c r="B191" t="str">
        <f>IF('Source - Funds'!A191="","",'Source - Funds'!A191)</f>
        <v>2026</v>
      </c>
      <c r="C191" t="str">
        <f>IF('Source - Funds'!B191="","",'Source - Funds'!B191)</f>
        <v>29</v>
      </c>
      <c r="D191" t="str">
        <f>IF('Source - Funds'!C191="","",'Source - Funds'!C191)</f>
        <v>5</v>
      </c>
      <c r="E191" t="str">
        <f>IF('Source - Funds'!D191="","",'Source - Funds'!D191)</f>
        <v>0075</v>
      </c>
      <c r="F191" t="str">
        <f>IF('Source - Funds'!E191="","",'Source - Funds'!E191)</f>
        <v>HAMILTON NORTH PUBLIC LIBRARY</v>
      </c>
      <c r="G191" t="str">
        <f>IF('Source - Funds'!F191="","",'Source - Funds'!F191)</f>
        <v>0061</v>
      </c>
      <c r="H191" t="str">
        <f>IF('Source - Funds'!G191="","",'Source - Funds'!G191)</f>
        <v>RAINY DAY</v>
      </c>
      <c r="I191">
        <f>IF('Source - Funds'!H191="","",'Source - Funds'!H191)</f>
        <v>145334</v>
      </c>
      <c r="J191" t="str">
        <f>IF('Source - Funds'!I191="","",'Source - Funds'!I191)</f>
        <v/>
      </c>
      <c r="K191" t="str">
        <f>IF('Source - Funds'!J191="","",'Source - Funds'!J191)</f>
        <v>N</v>
      </c>
      <c r="L191">
        <f t="shared" si="23"/>
        <v>994815</v>
      </c>
      <c r="M191">
        <v>1.04</v>
      </c>
      <c r="N191" s="24">
        <f t="shared" si="24"/>
        <v>1034607.6000000001</v>
      </c>
      <c r="O191" s="24">
        <f t="shared" si="25"/>
        <v>1034606.6000000001</v>
      </c>
      <c r="P191" s="23">
        <f t="shared" si="26"/>
        <v>1034606</v>
      </c>
      <c r="Q191" s="26" t="s">
        <v>215</v>
      </c>
      <c r="R191" t="str">
        <f t="shared" si="27"/>
        <v>29</v>
      </c>
      <c r="S191" t="str">
        <f t="shared" si="28"/>
        <v>0075</v>
      </c>
      <c r="T191" t="str">
        <f t="shared" si="29"/>
        <v>5</v>
      </c>
      <c r="U191" s="27">
        <f t="shared" si="30"/>
        <v>1034606</v>
      </c>
      <c r="V191" t="str">
        <f t="shared" si="31"/>
        <v>29-5-0075</v>
      </c>
      <c r="W191" t="str">
        <f t="shared" si="32"/>
        <v>2025_29_0075_5</v>
      </c>
    </row>
    <row r="192" spans="1:23" x14ac:dyDescent="0.3">
      <c r="A192" t="str">
        <f t="shared" si="22"/>
        <v>2950075</v>
      </c>
      <c r="B192" t="str">
        <f>IF('Source - Funds'!A192="","",'Source - Funds'!A192)</f>
        <v>2026</v>
      </c>
      <c r="C192" t="str">
        <f>IF('Source - Funds'!B192="","",'Source - Funds'!B192)</f>
        <v>29</v>
      </c>
      <c r="D192" t="str">
        <f>IF('Source - Funds'!C192="","",'Source - Funds'!C192)</f>
        <v>5</v>
      </c>
      <c r="E192" t="str">
        <f>IF('Source - Funds'!D192="","",'Source - Funds'!D192)</f>
        <v>0075</v>
      </c>
      <c r="F192" t="str">
        <f>IF('Source - Funds'!E192="","",'Source - Funds'!E192)</f>
        <v>HAMILTON NORTH PUBLIC LIBRARY</v>
      </c>
      <c r="G192" t="str">
        <f>IF('Source - Funds'!F192="","",'Source - Funds'!F192)</f>
        <v>0101</v>
      </c>
      <c r="H192" t="str">
        <f>IF('Source - Funds'!G192="","",'Source - Funds'!G192)</f>
        <v>GENERAL</v>
      </c>
      <c r="I192">
        <f>IF('Source - Funds'!H192="","",'Source - Funds'!H192)</f>
        <v>572729</v>
      </c>
      <c r="J192" t="str">
        <f>IF('Source - Funds'!I192="","",'Source - Funds'!I192)</f>
        <v/>
      </c>
      <c r="K192" t="str">
        <f>IF('Source - Funds'!J192="","",'Source - Funds'!J192)</f>
        <v>N</v>
      </c>
      <c r="L192">
        <f t="shared" si="23"/>
        <v>994815</v>
      </c>
      <c r="M192">
        <v>1.04</v>
      </c>
      <c r="N192" s="24">
        <f t="shared" si="24"/>
        <v>1034607.6000000001</v>
      </c>
      <c r="O192" s="24">
        <f t="shared" si="25"/>
        <v>1034606.6000000001</v>
      </c>
      <c r="P192" s="23">
        <f t="shared" si="26"/>
        <v>1034606</v>
      </c>
      <c r="Q192" s="26" t="s">
        <v>215</v>
      </c>
      <c r="R192" t="str">
        <f t="shared" si="27"/>
        <v>29</v>
      </c>
      <c r="S192" t="str">
        <f t="shared" si="28"/>
        <v>0075</v>
      </c>
      <c r="T192" t="str">
        <f t="shared" si="29"/>
        <v>5</v>
      </c>
      <c r="U192" s="27">
        <f t="shared" si="30"/>
        <v>1034606</v>
      </c>
      <c r="V192" t="str">
        <f t="shared" si="31"/>
        <v>29-5-0075</v>
      </c>
      <c r="W192" t="str">
        <f t="shared" si="32"/>
        <v>2025_29_0075_5</v>
      </c>
    </row>
    <row r="193" spans="1:23" x14ac:dyDescent="0.3">
      <c r="A193" t="str">
        <f t="shared" si="22"/>
        <v>2950075</v>
      </c>
      <c r="B193" t="str">
        <f>IF('Source - Funds'!A193="","",'Source - Funds'!A193)</f>
        <v>2026</v>
      </c>
      <c r="C193" t="str">
        <f>IF('Source - Funds'!B193="","",'Source - Funds'!B193)</f>
        <v>29</v>
      </c>
      <c r="D193" t="str">
        <f>IF('Source - Funds'!C193="","",'Source - Funds'!C193)</f>
        <v>5</v>
      </c>
      <c r="E193" t="str">
        <f>IF('Source - Funds'!D193="","",'Source - Funds'!D193)</f>
        <v>0075</v>
      </c>
      <c r="F193" t="str">
        <f>IF('Source - Funds'!E193="","",'Source - Funds'!E193)</f>
        <v>HAMILTON NORTH PUBLIC LIBRARY</v>
      </c>
      <c r="G193" t="str">
        <f>IF('Source - Funds'!F193="","",'Source - Funds'!F193)</f>
        <v>2011</v>
      </c>
      <c r="H193" t="str">
        <f>IF('Source - Funds'!G193="","",'Source - Funds'!G193)</f>
        <v>LIRF</v>
      </c>
      <c r="I193">
        <f>IF('Source - Funds'!H193="","",'Source - Funds'!H193)</f>
        <v>0</v>
      </c>
      <c r="J193" t="str">
        <f>IF('Source - Funds'!I193="","",'Source - Funds'!I193)</f>
        <v/>
      </c>
      <c r="K193" t="str">
        <f>IF('Source - Funds'!J193="","",'Source - Funds'!J193)</f>
        <v>N</v>
      </c>
      <c r="L193">
        <f t="shared" si="23"/>
        <v>994815</v>
      </c>
      <c r="M193">
        <v>1.04</v>
      </c>
      <c r="N193" s="24">
        <f t="shared" si="24"/>
        <v>1034607.6000000001</v>
      </c>
      <c r="O193" s="24">
        <f t="shared" si="25"/>
        <v>1034606.6000000001</v>
      </c>
      <c r="P193" s="23">
        <f t="shared" si="26"/>
        <v>1034606</v>
      </c>
      <c r="Q193" s="26" t="s">
        <v>215</v>
      </c>
      <c r="R193" t="str">
        <f t="shared" si="27"/>
        <v>29</v>
      </c>
      <c r="S193" t="str">
        <f t="shared" si="28"/>
        <v>0075</v>
      </c>
      <c r="T193" t="str">
        <f t="shared" si="29"/>
        <v>5</v>
      </c>
      <c r="U193" s="27">
        <f t="shared" si="30"/>
        <v>1034606</v>
      </c>
      <c r="V193" t="str">
        <f t="shared" si="31"/>
        <v>29-5-0075</v>
      </c>
      <c r="W193" t="str">
        <f t="shared" si="32"/>
        <v>2025_29_0075_5</v>
      </c>
    </row>
    <row r="194" spans="1:23" x14ac:dyDescent="0.3">
      <c r="A194" t="str">
        <f t="shared" si="22"/>
        <v>2950075</v>
      </c>
      <c r="B194" t="str">
        <f>IF('Source - Funds'!A194="","",'Source - Funds'!A194)</f>
        <v>2026</v>
      </c>
      <c r="C194" t="str">
        <f>IF('Source - Funds'!B194="","",'Source - Funds'!B194)</f>
        <v>29</v>
      </c>
      <c r="D194" t="str">
        <f>IF('Source - Funds'!C194="","",'Source - Funds'!C194)</f>
        <v>5</v>
      </c>
      <c r="E194" t="str">
        <f>IF('Source - Funds'!D194="","",'Source - Funds'!D194)</f>
        <v>0075</v>
      </c>
      <c r="F194" t="str">
        <f>IF('Source - Funds'!E194="","",'Source - Funds'!E194)</f>
        <v>HAMILTON NORTH PUBLIC LIBRARY</v>
      </c>
      <c r="G194" t="str">
        <f>IF('Source - Funds'!F194="","",'Source - Funds'!F194)</f>
        <v>0180</v>
      </c>
      <c r="H194" t="str">
        <f>IF('Source - Funds'!G194="","",'Source - Funds'!G194)</f>
        <v>DEBT SERVICE</v>
      </c>
      <c r="I194">
        <f>IF('Source - Funds'!H194="","",'Source - Funds'!H194)</f>
        <v>144852</v>
      </c>
      <c r="J194" t="str">
        <f>IF('Source - Funds'!I194="","",'Source - Funds'!I194)</f>
        <v/>
      </c>
      <c r="K194" t="str">
        <f>IF('Source - Funds'!J194="","",'Source - Funds'!J194)</f>
        <v>N</v>
      </c>
      <c r="L194">
        <f t="shared" si="23"/>
        <v>994815</v>
      </c>
      <c r="M194">
        <v>1.04</v>
      </c>
      <c r="N194" s="24">
        <f t="shared" si="24"/>
        <v>1034607.6000000001</v>
      </c>
      <c r="O194" s="24">
        <f t="shared" si="25"/>
        <v>1034606.6000000001</v>
      </c>
      <c r="P194" s="23">
        <f t="shared" si="26"/>
        <v>1034606</v>
      </c>
      <c r="Q194" s="26" t="s">
        <v>215</v>
      </c>
      <c r="R194" t="str">
        <f t="shared" si="27"/>
        <v>29</v>
      </c>
      <c r="S194" t="str">
        <f t="shared" si="28"/>
        <v>0075</v>
      </c>
      <c r="T194" t="str">
        <f t="shared" si="29"/>
        <v>5</v>
      </c>
      <c r="U194" s="27">
        <f t="shared" si="30"/>
        <v>1034606</v>
      </c>
      <c r="V194" t="str">
        <f t="shared" si="31"/>
        <v>29-5-0075</v>
      </c>
      <c r="W194" t="str">
        <f t="shared" si="32"/>
        <v>2025_29_0075_5</v>
      </c>
    </row>
    <row r="195" spans="1:23" x14ac:dyDescent="0.3">
      <c r="A195" t="str">
        <f t="shared" ref="A195:A258" si="33">IF(K195="N",C195&amp;D195&amp;E195,J195&amp;D195&amp;E195)</f>
        <v>2950075</v>
      </c>
      <c r="B195" t="str">
        <f>IF('Source - Funds'!A195="","",'Source - Funds'!A195)</f>
        <v>2026</v>
      </c>
      <c r="C195" t="str">
        <f>IF('Source - Funds'!B195="","",'Source - Funds'!B195)</f>
        <v>29</v>
      </c>
      <c r="D195" t="str">
        <f>IF('Source - Funds'!C195="","",'Source - Funds'!C195)</f>
        <v>5</v>
      </c>
      <c r="E195" t="str">
        <f>IF('Source - Funds'!D195="","",'Source - Funds'!D195)</f>
        <v>0075</v>
      </c>
      <c r="F195" t="str">
        <f>IF('Source - Funds'!E195="","",'Source - Funds'!E195)</f>
        <v>HAMILTON NORTH PUBLIC LIBRARY</v>
      </c>
      <c r="G195" t="str">
        <f>IF('Source - Funds'!F195="","",'Source - Funds'!F195)</f>
        <v>0182</v>
      </c>
      <c r="H195" t="str">
        <f>IF('Source - Funds'!G195="","",'Source - Funds'!G195)</f>
        <v>BOND #2</v>
      </c>
      <c r="I195">
        <f>IF('Source - Funds'!H195="","",'Source - Funds'!H195)</f>
        <v>131900</v>
      </c>
      <c r="J195" t="str">
        <f>IF('Source - Funds'!I195="","",'Source - Funds'!I195)</f>
        <v/>
      </c>
      <c r="K195" t="str">
        <f>IF('Source - Funds'!J195="","",'Source - Funds'!J195)</f>
        <v>N</v>
      </c>
      <c r="L195">
        <f t="shared" ref="L195:L258" si="34">SUMIF(A:A,A195,I:I)</f>
        <v>994815</v>
      </c>
      <c r="M195">
        <v>1.04</v>
      </c>
      <c r="N195" s="24">
        <f t="shared" ref="N195:N258" si="35">M195*L195</f>
        <v>1034607.6000000001</v>
      </c>
      <c r="O195" s="24">
        <f t="shared" ref="O195:O258" si="36">IF(N195&gt;0,N195-1,"")</f>
        <v>1034606.6000000001</v>
      </c>
      <c r="P195" s="23">
        <f t="shared" ref="P195:P258" si="37">ROUNDDOWN(O195,0)</f>
        <v>1034606</v>
      </c>
      <c r="Q195" s="26" t="s">
        <v>215</v>
      </c>
      <c r="R195" t="str">
        <f t="shared" ref="R195:R258" si="38">IF(K195="N",C195,J195)</f>
        <v>29</v>
      </c>
      <c r="S195" t="str">
        <f t="shared" ref="S195:S258" si="39">E195</f>
        <v>0075</v>
      </c>
      <c r="T195" t="str">
        <f t="shared" ref="T195:T258" si="40">D195</f>
        <v>5</v>
      </c>
      <c r="U195" s="27">
        <f t="shared" ref="U195:U258" si="41">P195</f>
        <v>1034606</v>
      </c>
      <c r="V195" t="str">
        <f t="shared" ref="V195:V258" si="42">R195&amp;"-"&amp;T195&amp;"-"&amp;S195</f>
        <v>29-5-0075</v>
      </c>
      <c r="W195" t="str">
        <f t="shared" ref="W195:W258" si="43">Q195&amp;"_"&amp;R195&amp;"_"&amp;S195&amp;"_"&amp;T195</f>
        <v>2025_29_0075_5</v>
      </c>
    </row>
    <row r="196" spans="1:23" x14ac:dyDescent="0.3">
      <c r="A196" t="str">
        <f t="shared" si="33"/>
        <v>2950076</v>
      </c>
      <c r="B196" t="str">
        <f>IF('Source - Funds'!A196="","",'Source - Funds'!A196)</f>
        <v>2026</v>
      </c>
      <c r="C196" t="str">
        <f>IF('Source - Funds'!B196="","",'Source - Funds'!B196)</f>
        <v>29</v>
      </c>
      <c r="D196" t="str">
        <f>IF('Source - Funds'!C196="","",'Source - Funds'!C196)</f>
        <v>5</v>
      </c>
      <c r="E196" t="str">
        <f>IF('Source - Funds'!D196="","",'Source - Funds'!D196)</f>
        <v>0076</v>
      </c>
      <c r="F196" t="str">
        <f>IF('Source - Funds'!E196="","",'Source - Funds'!E196)</f>
        <v>CARMEL-CLAY PUBLIC LIBRARY</v>
      </c>
      <c r="G196" t="str">
        <f>IF('Source - Funds'!F196="","",'Source - Funds'!F196)</f>
        <v>0283</v>
      </c>
      <c r="H196" t="str">
        <f>IF('Source - Funds'!G196="","",'Source - Funds'!G196)</f>
        <v>L/R PAYMENT</v>
      </c>
      <c r="I196">
        <f>IF('Source - Funds'!H196="","",'Source - Funds'!H196)</f>
        <v>2223150</v>
      </c>
      <c r="J196" t="str">
        <f>IF('Source - Funds'!I196="","",'Source - Funds'!I196)</f>
        <v/>
      </c>
      <c r="K196" t="str">
        <f>IF('Source - Funds'!J196="","",'Source - Funds'!J196)</f>
        <v>N</v>
      </c>
      <c r="L196">
        <f t="shared" si="34"/>
        <v>31335488</v>
      </c>
      <c r="M196">
        <v>1.04</v>
      </c>
      <c r="N196" s="24">
        <f t="shared" si="35"/>
        <v>32588907.52</v>
      </c>
      <c r="O196" s="24">
        <f t="shared" si="36"/>
        <v>32588906.52</v>
      </c>
      <c r="P196" s="23">
        <f t="shared" si="37"/>
        <v>32588906</v>
      </c>
      <c r="Q196" s="26" t="s">
        <v>215</v>
      </c>
      <c r="R196" t="str">
        <f t="shared" si="38"/>
        <v>29</v>
      </c>
      <c r="S196" t="str">
        <f t="shared" si="39"/>
        <v>0076</v>
      </c>
      <c r="T196" t="str">
        <f t="shared" si="40"/>
        <v>5</v>
      </c>
      <c r="U196" s="27">
        <f t="shared" si="41"/>
        <v>32588906</v>
      </c>
      <c r="V196" t="str">
        <f t="shared" si="42"/>
        <v>29-5-0076</v>
      </c>
      <c r="W196" t="str">
        <f t="shared" si="43"/>
        <v>2025_29_0076_5</v>
      </c>
    </row>
    <row r="197" spans="1:23" x14ac:dyDescent="0.3">
      <c r="A197" t="str">
        <f t="shared" si="33"/>
        <v>2950076</v>
      </c>
      <c r="B197" t="str">
        <f>IF('Source - Funds'!A197="","",'Source - Funds'!A197)</f>
        <v>2026</v>
      </c>
      <c r="C197" t="str">
        <f>IF('Source - Funds'!B197="","",'Source - Funds'!B197)</f>
        <v>29</v>
      </c>
      <c r="D197" t="str">
        <f>IF('Source - Funds'!C197="","",'Source - Funds'!C197)</f>
        <v>5</v>
      </c>
      <c r="E197" t="str">
        <f>IF('Source - Funds'!D197="","",'Source - Funds'!D197)</f>
        <v>0076</v>
      </c>
      <c r="F197" t="str">
        <f>IF('Source - Funds'!E197="","",'Source - Funds'!E197)</f>
        <v>CARMEL-CLAY PUBLIC LIBRARY</v>
      </c>
      <c r="G197" t="str">
        <f>IF('Source - Funds'!F197="","",'Source - Funds'!F197)</f>
        <v>2011</v>
      </c>
      <c r="H197" t="str">
        <f>IF('Source - Funds'!G197="","",'Source - Funds'!G197)</f>
        <v>LIRF</v>
      </c>
      <c r="I197">
        <f>IF('Source - Funds'!H197="","",'Source - Funds'!H197)</f>
        <v>0</v>
      </c>
      <c r="J197" t="str">
        <f>IF('Source - Funds'!I197="","",'Source - Funds'!I197)</f>
        <v/>
      </c>
      <c r="K197" t="str">
        <f>IF('Source - Funds'!J197="","",'Source - Funds'!J197)</f>
        <v>N</v>
      </c>
      <c r="L197">
        <f t="shared" si="34"/>
        <v>31335488</v>
      </c>
      <c r="M197">
        <v>1.04</v>
      </c>
      <c r="N197" s="24">
        <f t="shared" si="35"/>
        <v>32588907.52</v>
      </c>
      <c r="O197" s="24">
        <f t="shared" si="36"/>
        <v>32588906.52</v>
      </c>
      <c r="P197" s="23">
        <f t="shared" si="37"/>
        <v>32588906</v>
      </c>
      <c r="Q197" s="26" t="s">
        <v>215</v>
      </c>
      <c r="R197" t="str">
        <f t="shared" si="38"/>
        <v>29</v>
      </c>
      <c r="S197" t="str">
        <f t="shared" si="39"/>
        <v>0076</v>
      </c>
      <c r="T197" t="str">
        <f t="shared" si="40"/>
        <v>5</v>
      </c>
      <c r="U197" s="27">
        <f t="shared" si="41"/>
        <v>32588906</v>
      </c>
      <c r="V197" t="str">
        <f t="shared" si="42"/>
        <v>29-5-0076</v>
      </c>
      <c r="W197" t="str">
        <f t="shared" si="43"/>
        <v>2025_29_0076_5</v>
      </c>
    </row>
    <row r="198" spans="1:23" x14ac:dyDescent="0.3">
      <c r="A198" t="str">
        <f t="shared" si="33"/>
        <v>2950076</v>
      </c>
      <c r="B198" t="str">
        <f>IF('Source - Funds'!A198="","",'Source - Funds'!A198)</f>
        <v>2026</v>
      </c>
      <c r="C198" t="str">
        <f>IF('Source - Funds'!B198="","",'Source - Funds'!B198)</f>
        <v>29</v>
      </c>
      <c r="D198" t="str">
        <f>IF('Source - Funds'!C198="","",'Source - Funds'!C198)</f>
        <v>5</v>
      </c>
      <c r="E198" t="str">
        <f>IF('Source - Funds'!D198="","",'Source - Funds'!D198)</f>
        <v>0076</v>
      </c>
      <c r="F198" t="str">
        <f>IF('Source - Funds'!E198="","",'Source - Funds'!E198)</f>
        <v>CARMEL-CLAY PUBLIC LIBRARY</v>
      </c>
      <c r="G198" t="str">
        <f>IF('Source - Funds'!F198="","",'Source - Funds'!F198)</f>
        <v>0101</v>
      </c>
      <c r="H198" t="str">
        <f>IF('Source - Funds'!G198="","",'Source - Funds'!G198)</f>
        <v>GENERAL</v>
      </c>
      <c r="I198">
        <f>IF('Source - Funds'!H198="","",'Source - Funds'!H198)</f>
        <v>19499554</v>
      </c>
      <c r="J198" t="str">
        <f>IF('Source - Funds'!I198="","",'Source - Funds'!I198)</f>
        <v/>
      </c>
      <c r="K198" t="str">
        <f>IF('Source - Funds'!J198="","",'Source - Funds'!J198)</f>
        <v>N</v>
      </c>
      <c r="L198">
        <f t="shared" si="34"/>
        <v>31335488</v>
      </c>
      <c r="M198">
        <v>1.04</v>
      </c>
      <c r="N198" s="24">
        <f t="shared" si="35"/>
        <v>32588907.52</v>
      </c>
      <c r="O198" s="24">
        <f t="shared" si="36"/>
        <v>32588906.52</v>
      </c>
      <c r="P198" s="23">
        <f t="shared" si="37"/>
        <v>32588906</v>
      </c>
      <c r="Q198" s="26" t="s">
        <v>215</v>
      </c>
      <c r="R198" t="str">
        <f t="shared" si="38"/>
        <v>29</v>
      </c>
      <c r="S198" t="str">
        <f t="shared" si="39"/>
        <v>0076</v>
      </c>
      <c r="T198" t="str">
        <f t="shared" si="40"/>
        <v>5</v>
      </c>
      <c r="U198" s="27">
        <f t="shared" si="41"/>
        <v>32588906</v>
      </c>
      <c r="V198" t="str">
        <f t="shared" si="42"/>
        <v>29-5-0076</v>
      </c>
      <c r="W198" t="str">
        <f t="shared" si="43"/>
        <v>2025_29_0076_5</v>
      </c>
    </row>
    <row r="199" spans="1:23" x14ac:dyDescent="0.3">
      <c r="A199" t="str">
        <f t="shared" si="33"/>
        <v>2950076</v>
      </c>
      <c r="B199" t="str">
        <f>IF('Source - Funds'!A199="","",'Source - Funds'!A199)</f>
        <v>2026</v>
      </c>
      <c r="C199" t="str">
        <f>IF('Source - Funds'!B199="","",'Source - Funds'!B199)</f>
        <v>29</v>
      </c>
      <c r="D199" t="str">
        <f>IF('Source - Funds'!C199="","",'Source - Funds'!C199)</f>
        <v>5</v>
      </c>
      <c r="E199" t="str">
        <f>IF('Source - Funds'!D199="","",'Source - Funds'!D199)</f>
        <v>0076</v>
      </c>
      <c r="F199" t="str">
        <f>IF('Source - Funds'!E199="","",'Source - Funds'!E199)</f>
        <v>CARMEL-CLAY PUBLIC LIBRARY</v>
      </c>
      <c r="G199" t="str">
        <f>IF('Source - Funds'!F199="","",'Source - Funds'!F199)</f>
        <v>0061</v>
      </c>
      <c r="H199" t="str">
        <f>IF('Source - Funds'!G199="","",'Source - Funds'!G199)</f>
        <v>RAINY DAY</v>
      </c>
      <c r="I199">
        <f>IF('Source - Funds'!H199="","",'Source - Funds'!H199)</f>
        <v>9612784</v>
      </c>
      <c r="J199" t="str">
        <f>IF('Source - Funds'!I199="","",'Source - Funds'!I199)</f>
        <v/>
      </c>
      <c r="K199" t="str">
        <f>IF('Source - Funds'!J199="","",'Source - Funds'!J199)</f>
        <v>N</v>
      </c>
      <c r="L199">
        <f t="shared" si="34"/>
        <v>31335488</v>
      </c>
      <c r="M199">
        <v>1.04</v>
      </c>
      <c r="N199" s="24">
        <f t="shared" si="35"/>
        <v>32588907.52</v>
      </c>
      <c r="O199" s="24">
        <f t="shared" si="36"/>
        <v>32588906.52</v>
      </c>
      <c r="P199" s="23">
        <f t="shared" si="37"/>
        <v>32588906</v>
      </c>
      <c r="Q199" s="26" t="s">
        <v>215</v>
      </c>
      <c r="R199" t="str">
        <f t="shared" si="38"/>
        <v>29</v>
      </c>
      <c r="S199" t="str">
        <f t="shared" si="39"/>
        <v>0076</v>
      </c>
      <c r="T199" t="str">
        <f t="shared" si="40"/>
        <v>5</v>
      </c>
      <c r="U199" s="27">
        <f t="shared" si="41"/>
        <v>32588906</v>
      </c>
      <c r="V199" t="str">
        <f t="shared" si="42"/>
        <v>29-5-0076</v>
      </c>
      <c r="W199" t="str">
        <f t="shared" si="43"/>
        <v>2025_29_0076_5</v>
      </c>
    </row>
    <row r="200" spans="1:23" x14ac:dyDescent="0.3">
      <c r="A200" t="str">
        <f t="shared" si="33"/>
        <v>2950077</v>
      </c>
      <c r="B200" t="str">
        <f>IF('Source - Funds'!A200="","",'Source - Funds'!A200)</f>
        <v>2026</v>
      </c>
      <c r="C200" t="str">
        <f>IF('Source - Funds'!B200="","",'Source - Funds'!B200)</f>
        <v>29</v>
      </c>
      <c r="D200" t="str">
        <f>IF('Source - Funds'!C200="","",'Source - Funds'!C200)</f>
        <v>5</v>
      </c>
      <c r="E200" t="str">
        <f>IF('Source - Funds'!D200="","",'Source - Funds'!D200)</f>
        <v>0077</v>
      </c>
      <c r="F200" t="str">
        <f>IF('Source - Funds'!E200="","",'Source - Funds'!E200)</f>
        <v>HAMILTON EAST PUBLIC LIBRARY</v>
      </c>
      <c r="G200" t="str">
        <f>IF('Source - Funds'!F200="","",'Source - Funds'!F200)</f>
        <v>0061</v>
      </c>
      <c r="H200" t="str">
        <f>IF('Source - Funds'!G200="","",'Source - Funds'!G200)</f>
        <v>RAINY DAY</v>
      </c>
      <c r="I200">
        <f>IF('Source - Funds'!H200="","",'Source - Funds'!H200)</f>
        <v>4582508</v>
      </c>
      <c r="J200" t="str">
        <f>IF('Source - Funds'!I200="","",'Source - Funds'!I200)</f>
        <v/>
      </c>
      <c r="K200" t="str">
        <f>IF('Source - Funds'!J200="","",'Source - Funds'!J200)</f>
        <v>N</v>
      </c>
      <c r="L200">
        <f t="shared" si="34"/>
        <v>22058495</v>
      </c>
      <c r="M200">
        <v>1.04</v>
      </c>
      <c r="N200" s="24">
        <f t="shared" si="35"/>
        <v>22940834.800000001</v>
      </c>
      <c r="O200" s="24">
        <f t="shared" si="36"/>
        <v>22940833.800000001</v>
      </c>
      <c r="P200" s="23">
        <f t="shared" si="37"/>
        <v>22940833</v>
      </c>
      <c r="Q200" s="26" t="s">
        <v>215</v>
      </c>
      <c r="R200" t="str">
        <f t="shared" si="38"/>
        <v>29</v>
      </c>
      <c r="S200" t="str">
        <f t="shared" si="39"/>
        <v>0077</v>
      </c>
      <c r="T200" t="str">
        <f t="shared" si="40"/>
        <v>5</v>
      </c>
      <c r="U200" s="27">
        <f t="shared" si="41"/>
        <v>22940833</v>
      </c>
      <c r="V200" t="str">
        <f t="shared" si="42"/>
        <v>29-5-0077</v>
      </c>
      <c r="W200" t="str">
        <f t="shared" si="43"/>
        <v>2025_29_0077_5</v>
      </c>
    </row>
    <row r="201" spans="1:23" x14ac:dyDescent="0.3">
      <c r="A201" t="str">
        <f t="shared" si="33"/>
        <v>2950077</v>
      </c>
      <c r="B201" t="str">
        <f>IF('Source - Funds'!A201="","",'Source - Funds'!A201)</f>
        <v>2026</v>
      </c>
      <c r="C201" t="str">
        <f>IF('Source - Funds'!B201="","",'Source - Funds'!B201)</f>
        <v>29</v>
      </c>
      <c r="D201" t="str">
        <f>IF('Source - Funds'!C201="","",'Source - Funds'!C201)</f>
        <v>5</v>
      </c>
      <c r="E201" t="str">
        <f>IF('Source - Funds'!D201="","",'Source - Funds'!D201)</f>
        <v>0077</v>
      </c>
      <c r="F201" t="str">
        <f>IF('Source - Funds'!E201="","",'Source - Funds'!E201)</f>
        <v>HAMILTON EAST PUBLIC LIBRARY</v>
      </c>
      <c r="G201" t="str">
        <f>IF('Source - Funds'!F201="","",'Source - Funds'!F201)</f>
        <v>0101</v>
      </c>
      <c r="H201" t="str">
        <f>IF('Source - Funds'!G201="","",'Source - Funds'!G201)</f>
        <v>GENERAL</v>
      </c>
      <c r="I201">
        <f>IF('Source - Funds'!H201="","",'Source - Funds'!H201)</f>
        <v>14362887</v>
      </c>
      <c r="J201" t="str">
        <f>IF('Source - Funds'!I201="","",'Source - Funds'!I201)</f>
        <v/>
      </c>
      <c r="K201" t="str">
        <f>IF('Source - Funds'!J201="","",'Source - Funds'!J201)</f>
        <v>N</v>
      </c>
      <c r="L201">
        <f t="shared" si="34"/>
        <v>22058495</v>
      </c>
      <c r="M201">
        <v>1.04</v>
      </c>
      <c r="N201" s="24">
        <f t="shared" si="35"/>
        <v>22940834.800000001</v>
      </c>
      <c r="O201" s="24">
        <f t="shared" si="36"/>
        <v>22940833.800000001</v>
      </c>
      <c r="P201" s="23">
        <f t="shared" si="37"/>
        <v>22940833</v>
      </c>
      <c r="Q201" s="26" t="s">
        <v>215</v>
      </c>
      <c r="R201" t="str">
        <f t="shared" si="38"/>
        <v>29</v>
      </c>
      <c r="S201" t="str">
        <f t="shared" si="39"/>
        <v>0077</v>
      </c>
      <c r="T201" t="str">
        <f t="shared" si="40"/>
        <v>5</v>
      </c>
      <c r="U201" s="27">
        <f t="shared" si="41"/>
        <v>22940833</v>
      </c>
      <c r="V201" t="str">
        <f t="shared" si="42"/>
        <v>29-5-0077</v>
      </c>
      <c r="W201" t="str">
        <f t="shared" si="43"/>
        <v>2025_29_0077_5</v>
      </c>
    </row>
    <row r="202" spans="1:23" x14ac:dyDescent="0.3">
      <c r="A202" t="str">
        <f t="shared" si="33"/>
        <v>2950077</v>
      </c>
      <c r="B202" t="str">
        <f>IF('Source - Funds'!A202="","",'Source - Funds'!A202)</f>
        <v>2026</v>
      </c>
      <c r="C202" t="str">
        <f>IF('Source - Funds'!B202="","",'Source - Funds'!B202)</f>
        <v>29</v>
      </c>
      <c r="D202" t="str">
        <f>IF('Source - Funds'!C202="","",'Source - Funds'!C202)</f>
        <v>5</v>
      </c>
      <c r="E202" t="str">
        <f>IF('Source - Funds'!D202="","",'Source - Funds'!D202)</f>
        <v>0077</v>
      </c>
      <c r="F202" t="str">
        <f>IF('Source - Funds'!E202="","",'Source - Funds'!E202)</f>
        <v>HAMILTON EAST PUBLIC LIBRARY</v>
      </c>
      <c r="G202" t="str">
        <f>IF('Source - Funds'!F202="","",'Source - Funds'!F202)</f>
        <v>2011</v>
      </c>
      <c r="H202" t="str">
        <f>IF('Source - Funds'!G202="","",'Source - Funds'!G202)</f>
        <v>LIRF</v>
      </c>
      <c r="I202">
        <f>IF('Source - Funds'!H202="","",'Source - Funds'!H202)</f>
        <v>0</v>
      </c>
      <c r="J202" t="str">
        <f>IF('Source - Funds'!I202="","",'Source - Funds'!I202)</f>
        <v/>
      </c>
      <c r="K202" t="str">
        <f>IF('Source - Funds'!J202="","",'Source - Funds'!J202)</f>
        <v>N</v>
      </c>
      <c r="L202">
        <f t="shared" si="34"/>
        <v>22058495</v>
      </c>
      <c r="M202">
        <v>1.04</v>
      </c>
      <c r="N202" s="24">
        <f t="shared" si="35"/>
        <v>22940834.800000001</v>
      </c>
      <c r="O202" s="24">
        <f t="shared" si="36"/>
        <v>22940833.800000001</v>
      </c>
      <c r="P202" s="23">
        <f t="shared" si="37"/>
        <v>22940833</v>
      </c>
      <c r="Q202" s="26" t="s">
        <v>215</v>
      </c>
      <c r="R202" t="str">
        <f t="shared" si="38"/>
        <v>29</v>
      </c>
      <c r="S202" t="str">
        <f t="shared" si="39"/>
        <v>0077</v>
      </c>
      <c r="T202" t="str">
        <f t="shared" si="40"/>
        <v>5</v>
      </c>
      <c r="U202" s="27">
        <f t="shared" si="41"/>
        <v>22940833</v>
      </c>
      <c r="V202" t="str">
        <f t="shared" si="42"/>
        <v>29-5-0077</v>
      </c>
      <c r="W202" t="str">
        <f t="shared" si="43"/>
        <v>2025_29_0077_5</v>
      </c>
    </row>
    <row r="203" spans="1:23" x14ac:dyDescent="0.3">
      <c r="A203" t="str">
        <f t="shared" si="33"/>
        <v>2950077</v>
      </c>
      <c r="B203" t="str">
        <f>IF('Source - Funds'!A203="","",'Source - Funds'!A203)</f>
        <v>2026</v>
      </c>
      <c r="C203" t="str">
        <f>IF('Source - Funds'!B203="","",'Source - Funds'!B203)</f>
        <v>29</v>
      </c>
      <c r="D203" t="str">
        <f>IF('Source - Funds'!C203="","",'Source - Funds'!C203)</f>
        <v>5</v>
      </c>
      <c r="E203" t="str">
        <f>IF('Source - Funds'!D203="","",'Source - Funds'!D203)</f>
        <v>0077</v>
      </c>
      <c r="F203" t="str">
        <f>IF('Source - Funds'!E203="","",'Source - Funds'!E203)</f>
        <v>HAMILTON EAST PUBLIC LIBRARY</v>
      </c>
      <c r="G203" t="str">
        <f>IF('Source - Funds'!F203="","",'Source - Funds'!F203)</f>
        <v>0283</v>
      </c>
      <c r="H203" t="str">
        <f>IF('Source - Funds'!G203="","",'Source - Funds'!G203)</f>
        <v>L/R PAYMENT</v>
      </c>
      <c r="I203">
        <f>IF('Source - Funds'!H203="","",'Source - Funds'!H203)</f>
        <v>3113100</v>
      </c>
      <c r="J203" t="str">
        <f>IF('Source - Funds'!I203="","",'Source - Funds'!I203)</f>
        <v/>
      </c>
      <c r="K203" t="str">
        <f>IF('Source - Funds'!J203="","",'Source - Funds'!J203)</f>
        <v>N</v>
      </c>
      <c r="L203">
        <f t="shared" si="34"/>
        <v>22058495</v>
      </c>
      <c r="M203">
        <v>1.04</v>
      </c>
      <c r="N203" s="24">
        <f t="shared" si="35"/>
        <v>22940834.800000001</v>
      </c>
      <c r="O203" s="24">
        <f t="shared" si="36"/>
        <v>22940833.800000001</v>
      </c>
      <c r="P203" s="23">
        <f t="shared" si="37"/>
        <v>22940833</v>
      </c>
      <c r="Q203" s="26" t="s">
        <v>215</v>
      </c>
      <c r="R203" t="str">
        <f t="shared" si="38"/>
        <v>29</v>
      </c>
      <c r="S203" t="str">
        <f t="shared" si="39"/>
        <v>0077</v>
      </c>
      <c r="T203" t="str">
        <f t="shared" si="40"/>
        <v>5</v>
      </c>
      <c r="U203" s="27">
        <f t="shared" si="41"/>
        <v>22940833</v>
      </c>
      <c r="V203" t="str">
        <f t="shared" si="42"/>
        <v>29-5-0077</v>
      </c>
      <c r="W203" t="str">
        <f t="shared" si="43"/>
        <v>2025_29_0077_5</v>
      </c>
    </row>
    <row r="204" spans="1:23" x14ac:dyDescent="0.3">
      <c r="A204" t="str">
        <f t="shared" si="33"/>
        <v>2950078</v>
      </c>
      <c r="B204" t="str">
        <f>IF('Source - Funds'!A204="","",'Source - Funds'!A204)</f>
        <v>2026</v>
      </c>
      <c r="C204" t="str">
        <f>IF('Source - Funds'!B204="","",'Source - Funds'!B204)</f>
        <v>29</v>
      </c>
      <c r="D204" t="str">
        <f>IF('Source - Funds'!C204="","",'Source - Funds'!C204)</f>
        <v>5</v>
      </c>
      <c r="E204" t="str">
        <f>IF('Source - Funds'!D204="","",'Source - Funds'!D204)</f>
        <v>0078</v>
      </c>
      <c r="F204" t="str">
        <f>IF('Source - Funds'!E204="","",'Source - Funds'!E204)</f>
        <v>SHERIDAN PUBLIC LIBRARY</v>
      </c>
      <c r="G204" t="str">
        <f>IF('Source - Funds'!F204="","",'Source - Funds'!F204)</f>
        <v>0283</v>
      </c>
      <c r="H204" t="str">
        <f>IF('Source - Funds'!G204="","",'Source - Funds'!G204)</f>
        <v>L/R PAYMENT</v>
      </c>
      <c r="I204">
        <f>IF('Source - Funds'!H204="","",'Source - Funds'!H204)</f>
        <v>155500</v>
      </c>
      <c r="J204" t="str">
        <f>IF('Source - Funds'!I204="","",'Source - Funds'!I204)</f>
        <v/>
      </c>
      <c r="K204" t="str">
        <f>IF('Source - Funds'!J204="","",'Source - Funds'!J204)</f>
        <v>N</v>
      </c>
      <c r="L204">
        <f t="shared" si="34"/>
        <v>772594</v>
      </c>
      <c r="M204">
        <v>1.04</v>
      </c>
      <c r="N204" s="24">
        <f t="shared" si="35"/>
        <v>803497.76</v>
      </c>
      <c r="O204" s="24">
        <f t="shared" si="36"/>
        <v>803496.76</v>
      </c>
      <c r="P204" s="23">
        <f t="shared" si="37"/>
        <v>803496</v>
      </c>
      <c r="Q204" s="26" t="s">
        <v>215</v>
      </c>
      <c r="R204" t="str">
        <f t="shared" si="38"/>
        <v>29</v>
      </c>
      <c r="S204" t="str">
        <f t="shared" si="39"/>
        <v>0078</v>
      </c>
      <c r="T204" t="str">
        <f t="shared" si="40"/>
        <v>5</v>
      </c>
      <c r="U204" s="27">
        <f t="shared" si="41"/>
        <v>803496</v>
      </c>
      <c r="V204" t="str">
        <f t="shared" si="42"/>
        <v>29-5-0078</v>
      </c>
      <c r="W204" t="str">
        <f t="shared" si="43"/>
        <v>2025_29_0078_5</v>
      </c>
    </row>
    <row r="205" spans="1:23" x14ac:dyDescent="0.3">
      <c r="A205" t="str">
        <f t="shared" si="33"/>
        <v>2950078</v>
      </c>
      <c r="B205" t="str">
        <f>IF('Source - Funds'!A205="","",'Source - Funds'!A205)</f>
        <v>2026</v>
      </c>
      <c r="C205" t="str">
        <f>IF('Source - Funds'!B205="","",'Source - Funds'!B205)</f>
        <v>29</v>
      </c>
      <c r="D205" t="str">
        <f>IF('Source - Funds'!C205="","",'Source - Funds'!C205)</f>
        <v>5</v>
      </c>
      <c r="E205" t="str">
        <f>IF('Source - Funds'!D205="","",'Source - Funds'!D205)</f>
        <v>0078</v>
      </c>
      <c r="F205" t="str">
        <f>IF('Source - Funds'!E205="","",'Source - Funds'!E205)</f>
        <v>SHERIDAN PUBLIC LIBRARY</v>
      </c>
      <c r="G205" t="str">
        <f>IF('Source - Funds'!F205="","",'Source - Funds'!F205)</f>
        <v>2011</v>
      </c>
      <c r="H205" t="str">
        <f>IF('Source - Funds'!G205="","",'Source - Funds'!G205)</f>
        <v>LIRF</v>
      </c>
      <c r="I205">
        <f>IF('Source - Funds'!H205="","",'Source - Funds'!H205)</f>
        <v>7000</v>
      </c>
      <c r="J205" t="str">
        <f>IF('Source - Funds'!I205="","",'Source - Funds'!I205)</f>
        <v/>
      </c>
      <c r="K205" t="str">
        <f>IF('Source - Funds'!J205="","",'Source - Funds'!J205)</f>
        <v>N</v>
      </c>
      <c r="L205">
        <f t="shared" si="34"/>
        <v>772594</v>
      </c>
      <c r="M205">
        <v>1.04</v>
      </c>
      <c r="N205" s="24">
        <f t="shared" si="35"/>
        <v>803497.76</v>
      </c>
      <c r="O205" s="24">
        <f t="shared" si="36"/>
        <v>803496.76</v>
      </c>
      <c r="P205" s="23">
        <f t="shared" si="37"/>
        <v>803496</v>
      </c>
      <c r="Q205" s="26" t="s">
        <v>215</v>
      </c>
      <c r="R205" t="str">
        <f t="shared" si="38"/>
        <v>29</v>
      </c>
      <c r="S205" t="str">
        <f t="shared" si="39"/>
        <v>0078</v>
      </c>
      <c r="T205" t="str">
        <f t="shared" si="40"/>
        <v>5</v>
      </c>
      <c r="U205" s="27">
        <f t="shared" si="41"/>
        <v>803496</v>
      </c>
      <c r="V205" t="str">
        <f t="shared" si="42"/>
        <v>29-5-0078</v>
      </c>
      <c r="W205" t="str">
        <f t="shared" si="43"/>
        <v>2025_29_0078_5</v>
      </c>
    </row>
    <row r="206" spans="1:23" x14ac:dyDescent="0.3">
      <c r="A206" t="str">
        <f t="shared" si="33"/>
        <v>2950078</v>
      </c>
      <c r="B206" t="str">
        <f>IF('Source - Funds'!A206="","",'Source - Funds'!A206)</f>
        <v>2026</v>
      </c>
      <c r="C206" t="str">
        <f>IF('Source - Funds'!B206="","",'Source - Funds'!B206)</f>
        <v>29</v>
      </c>
      <c r="D206" t="str">
        <f>IF('Source - Funds'!C206="","",'Source - Funds'!C206)</f>
        <v>5</v>
      </c>
      <c r="E206" t="str">
        <f>IF('Source - Funds'!D206="","",'Source - Funds'!D206)</f>
        <v>0078</v>
      </c>
      <c r="F206" t="str">
        <f>IF('Source - Funds'!E206="","",'Source - Funds'!E206)</f>
        <v>SHERIDAN PUBLIC LIBRARY</v>
      </c>
      <c r="G206" t="str">
        <f>IF('Source - Funds'!F206="","",'Source - Funds'!F206)</f>
        <v>0180</v>
      </c>
      <c r="H206" t="str">
        <f>IF('Source - Funds'!G206="","",'Source - Funds'!G206)</f>
        <v>DEBT SERVICE</v>
      </c>
      <c r="I206">
        <f>IF('Source - Funds'!H206="","",'Source - Funds'!H206)</f>
        <v>115860</v>
      </c>
      <c r="J206" t="str">
        <f>IF('Source - Funds'!I206="","",'Source - Funds'!I206)</f>
        <v/>
      </c>
      <c r="K206" t="str">
        <f>IF('Source - Funds'!J206="","",'Source - Funds'!J206)</f>
        <v>N</v>
      </c>
      <c r="L206">
        <f t="shared" si="34"/>
        <v>772594</v>
      </c>
      <c r="M206">
        <v>1.04</v>
      </c>
      <c r="N206" s="24">
        <f t="shared" si="35"/>
        <v>803497.76</v>
      </c>
      <c r="O206" s="24">
        <f t="shared" si="36"/>
        <v>803496.76</v>
      </c>
      <c r="P206" s="23">
        <f t="shared" si="37"/>
        <v>803496</v>
      </c>
      <c r="Q206" s="26" t="s">
        <v>215</v>
      </c>
      <c r="R206" t="str">
        <f t="shared" si="38"/>
        <v>29</v>
      </c>
      <c r="S206" t="str">
        <f t="shared" si="39"/>
        <v>0078</v>
      </c>
      <c r="T206" t="str">
        <f t="shared" si="40"/>
        <v>5</v>
      </c>
      <c r="U206" s="27">
        <f t="shared" si="41"/>
        <v>803496</v>
      </c>
      <c r="V206" t="str">
        <f t="shared" si="42"/>
        <v>29-5-0078</v>
      </c>
      <c r="W206" t="str">
        <f t="shared" si="43"/>
        <v>2025_29_0078_5</v>
      </c>
    </row>
    <row r="207" spans="1:23" x14ac:dyDescent="0.3">
      <c r="A207" t="str">
        <f t="shared" si="33"/>
        <v>2950078</v>
      </c>
      <c r="B207" t="str">
        <f>IF('Source - Funds'!A207="","",'Source - Funds'!A207)</f>
        <v>2026</v>
      </c>
      <c r="C207" t="str">
        <f>IF('Source - Funds'!B207="","",'Source - Funds'!B207)</f>
        <v>29</v>
      </c>
      <c r="D207" t="str">
        <f>IF('Source - Funds'!C207="","",'Source - Funds'!C207)</f>
        <v>5</v>
      </c>
      <c r="E207" t="str">
        <f>IF('Source - Funds'!D207="","",'Source - Funds'!D207)</f>
        <v>0078</v>
      </c>
      <c r="F207" t="str">
        <f>IF('Source - Funds'!E207="","",'Source - Funds'!E207)</f>
        <v>SHERIDAN PUBLIC LIBRARY</v>
      </c>
      <c r="G207" t="str">
        <f>IF('Source - Funds'!F207="","",'Source - Funds'!F207)</f>
        <v>0101</v>
      </c>
      <c r="H207" t="str">
        <f>IF('Source - Funds'!G207="","",'Source - Funds'!G207)</f>
        <v>GENERAL</v>
      </c>
      <c r="I207">
        <f>IF('Source - Funds'!H207="","",'Source - Funds'!H207)</f>
        <v>472234</v>
      </c>
      <c r="J207" t="str">
        <f>IF('Source - Funds'!I207="","",'Source - Funds'!I207)</f>
        <v/>
      </c>
      <c r="K207" t="str">
        <f>IF('Source - Funds'!J207="","",'Source - Funds'!J207)</f>
        <v>N</v>
      </c>
      <c r="L207">
        <f t="shared" si="34"/>
        <v>772594</v>
      </c>
      <c r="M207">
        <v>1.04</v>
      </c>
      <c r="N207" s="24">
        <f t="shared" si="35"/>
        <v>803497.76</v>
      </c>
      <c r="O207" s="24">
        <f t="shared" si="36"/>
        <v>803496.76</v>
      </c>
      <c r="P207" s="23">
        <f t="shared" si="37"/>
        <v>803496</v>
      </c>
      <c r="Q207" s="26" t="s">
        <v>215</v>
      </c>
      <c r="R207" t="str">
        <f t="shared" si="38"/>
        <v>29</v>
      </c>
      <c r="S207" t="str">
        <f t="shared" si="39"/>
        <v>0078</v>
      </c>
      <c r="T207" t="str">
        <f t="shared" si="40"/>
        <v>5</v>
      </c>
      <c r="U207" s="27">
        <f t="shared" si="41"/>
        <v>803496</v>
      </c>
      <c r="V207" t="str">
        <f t="shared" si="42"/>
        <v>29-5-0078</v>
      </c>
      <c r="W207" t="str">
        <f t="shared" si="43"/>
        <v>2025_29_0078_5</v>
      </c>
    </row>
    <row r="208" spans="1:23" x14ac:dyDescent="0.3">
      <c r="A208" t="str">
        <f t="shared" si="33"/>
        <v>2950078</v>
      </c>
      <c r="B208" t="str">
        <f>IF('Source - Funds'!A208="","",'Source - Funds'!A208)</f>
        <v>2026</v>
      </c>
      <c r="C208" t="str">
        <f>IF('Source - Funds'!B208="","",'Source - Funds'!B208)</f>
        <v>29</v>
      </c>
      <c r="D208" t="str">
        <f>IF('Source - Funds'!C208="","",'Source - Funds'!C208)</f>
        <v>5</v>
      </c>
      <c r="E208" t="str">
        <f>IF('Source - Funds'!D208="","",'Source - Funds'!D208)</f>
        <v>0078</v>
      </c>
      <c r="F208" t="str">
        <f>IF('Source - Funds'!E208="","",'Source - Funds'!E208)</f>
        <v>SHERIDAN PUBLIC LIBRARY</v>
      </c>
      <c r="G208" t="str">
        <f>IF('Source - Funds'!F208="","",'Source - Funds'!F208)</f>
        <v>0061</v>
      </c>
      <c r="H208" t="str">
        <f>IF('Source - Funds'!G208="","",'Source - Funds'!G208)</f>
        <v>RAINY DAY</v>
      </c>
      <c r="I208">
        <f>IF('Source - Funds'!H208="","",'Source - Funds'!H208)</f>
        <v>22000</v>
      </c>
      <c r="J208" t="str">
        <f>IF('Source - Funds'!I208="","",'Source - Funds'!I208)</f>
        <v/>
      </c>
      <c r="K208" t="str">
        <f>IF('Source - Funds'!J208="","",'Source - Funds'!J208)</f>
        <v>N</v>
      </c>
      <c r="L208">
        <f t="shared" si="34"/>
        <v>772594</v>
      </c>
      <c r="M208">
        <v>1.04</v>
      </c>
      <c r="N208" s="24">
        <f t="shared" si="35"/>
        <v>803497.76</v>
      </c>
      <c r="O208" s="24">
        <f t="shared" si="36"/>
        <v>803496.76</v>
      </c>
      <c r="P208" s="23">
        <f t="shared" si="37"/>
        <v>803496</v>
      </c>
      <c r="Q208" s="26" t="s">
        <v>215</v>
      </c>
      <c r="R208" t="str">
        <f t="shared" si="38"/>
        <v>29</v>
      </c>
      <c r="S208" t="str">
        <f t="shared" si="39"/>
        <v>0078</v>
      </c>
      <c r="T208" t="str">
        <f t="shared" si="40"/>
        <v>5</v>
      </c>
      <c r="U208" s="27">
        <f t="shared" si="41"/>
        <v>803496</v>
      </c>
      <c r="V208" t="str">
        <f t="shared" si="42"/>
        <v>29-5-0078</v>
      </c>
      <c r="W208" t="str">
        <f t="shared" si="43"/>
        <v>2025_29_0078_5</v>
      </c>
    </row>
    <row r="209" spans="1:23" x14ac:dyDescent="0.3">
      <c r="A209" t="str">
        <f t="shared" si="33"/>
        <v>2950079</v>
      </c>
      <c r="B209" t="str">
        <f>IF('Source - Funds'!A209="","",'Source - Funds'!A209)</f>
        <v>2026</v>
      </c>
      <c r="C209" t="str">
        <f>IF('Source - Funds'!B209="","",'Source - Funds'!B209)</f>
        <v>29</v>
      </c>
      <c r="D209" t="str">
        <f>IF('Source - Funds'!C209="","",'Source - Funds'!C209)</f>
        <v>5</v>
      </c>
      <c r="E209" t="str">
        <f>IF('Source - Funds'!D209="","",'Source - Funds'!D209)</f>
        <v>0079</v>
      </c>
      <c r="F209" t="str">
        <f>IF('Source - Funds'!E209="","",'Source - Funds'!E209)</f>
        <v>WESTFIELD PUBLIC LIBRARY</v>
      </c>
      <c r="G209" t="str">
        <f>IF('Source - Funds'!F209="","",'Source - Funds'!F209)</f>
        <v>0061</v>
      </c>
      <c r="H209" t="str">
        <f>IF('Source - Funds'!G209="","",'Source - Funds'!G209)</f>
        <v>RAINY DAY</v>
      </c>
      <c r="I209">
        <f>IF('Source - Funds'!H209="","",'Source - Funds'!H209)</f>
        <v>306000</v>
      </c>
      <c r="J209" t="str">
        <f>IF('Source - Funds'!I209="","",'Source - Funds'!I209)</f>
        <v/>
      </c>
      <c r="K209" t="str">
        <f>IF('Source - Funds'!J209="","",'Source - Funds'!J209)</f>
        <v>N</v>
      </c>
      <c r="L209">
        <f t="shared" si="34"/>
        <v>6433300</v>
      </c>
      <c r="M209">
        <v>1.04</v>
      </c>
      <c r="N209" s="24">
        <f t="shared" si="35"/>
        <v>6690632</v>
      </c>
      <c r="O209" s="24">
        <f t="shared" si="36"/>
        <v>6690631</v>
      </c>
      <c r="P209" s="23">
        <f t="shared" si="37"/>
        <v>6690631</v>
      </c>
      <c r="Q209" s="26" t="s">
        <v>215</v>
      </c>
      <c r="R209" t="str">
        <f t="shared" si="38"/>
        <v>29</v>
      </c>
      <c r="S209" t="str">
        <f t="shared" si="39"/>
        <v>0079</v>
      </c>
      <c r="T209" t="str">
        <f t="shared" si="40"/>
        <v>5</v>
      </c>
      <c r="U209" s="27">
        <f t="shared" si="41"/>
        <v>6690631</v>
      </c>
      <c r="V209" t="str">
        <f t="shared" si="42"/>
        <v>29-5-0079</v>
      </c>
      <c r="W209" t="str">
        <f t="shared" si="43"/>
        <v>2025_29_0079_5</v>
      </c>
    </row>
    <row r="210" spans="1:23" x14ac:dyDescent="0.3">
      <c r="A210" t="str">
        <f t="shared" si="33"/>
        <v>2950079</v>
      </c>
      <c r="B210" t="str">
        <f>IF('Source - Funds'!A210="","",'Source - Funds'!A210)</f>
        <v>2026</v>
      </c>
      <c r="C210" t="str">
        <f>IF('Source - Funds'!B210="","",'Source - Funds'!B210)</f>
        <v>29</v>
      </c>
      <c r="D210" t="str">
        <f>IF('Source - Funds'!C210="","",'Source - Funds'!C210)</f>
        <v>5</v>
      </c>
      <c r="E210" t="str">
        <f>IF('Source - Funds'!D210="","",'Source - Funds'!D210)</f>
        <v>0079</v>
      </c>
      <c r="F210" t="str">
        <f>IF('Source - Funds'!E210="","",'Source - Funds'!E210)</f>
        <v>WESTFIELD PUBLIC LIBRARY</v>
      </c>
      <c r="G210" t="str">
        <f>IF('Source - Funds'!F210="","",'Source - Funds'!F210)</f>
        <v>0101</v>
      </c>
      <c r="H210" t="str">
        <f>IF('Source - Funds'!G210="","",'Source - Funds'!G210)</f>
        <v>GENERAL</v>
      </c>
      <c r="I210">
        <f>IF('Source - Funds'!H210="","",'Source - Funds'!H210)</f>
        <v>4668800</v>
      </c>
      <c r="J210" t="str">
        <f>IF('Source - Funds'!I210="","",'Source - Funds'!I210)</f>
        <v/>
      </c>
      <c r="K210" t="str">
        <f>IF('Source - Funds'!J210="","",'Source - Funds'!J210)</f>
        <v>N</v>
      </c>
      <c r="L210">
        <f t="shared" si="34"/>
        <v>6433300</v>
      </c>
      <c r="M210">
        <v>1.04</v>
      </c>
      <c r="N210" s="24">
        <f t="shared" si="35"/>
        <v>6690632</v>
      </c>
      <c r="O210" s="24">
        <f t="shared" si="36"/>
        <v>6690631</v>
      </c>
      <c r="P210" s="23">
        <f t="shared" si="37"/>
        <v>6690631</v>
      </c>
      <c r="Q210" s="26" t="s">
        <v>215</v>
      </c>
      <c r="R210" t="str">
        <f t="shared" si="38"/>
        <v>29</v>
      </c>
      <c r="S210" t="str">
        <f t="shared" si="39"/>
        <v>0079</v>
      </c>
      <c r="T210" t="str">
        <f t="shared" si="40"/>
        <v>5</v>
      </c>
      <c r="U210" s="27">
        <f t="shared" si="41"/>
        <v>6690631</v>
      </c>
      <c r="V210" t="str">
        <f t="shared" si="42"/>
        <v>29-5-0079</v>
      </c>
      <c r="W210" t="str">
        <f t="shared" si="43"/>
        <v>2025_29_0079_5</v>
      </c>
    </row>
    <row r="211" spans="1:23" x14ac:dyDescent="0.3">
      <c r="A211" t="str">
        <f t="shared" si="33"/>
        <v>2950079</v>
      </c>
      <c r="B211" t="str">
        <f>IF('Source - Funds'!A211="","",'Source - Funds'!A211)</f>
        <v>2026</v>
      </c>
      <c r="C211" t="str">
        <f>IF('Source - Funds'!B211="","",'Source - Funds'!B211)</f>
        <v>29</v>
      </c>
      <c r="D211" t="str">
        <f>IF('Source - Funds'!C211="","",'Source - Funds'!C211)</f>
        <v>5</v>
      </c>
      <c r="E211" t="str">
        <f>IF('Source - Funds'!D211="","",'Source - Funds'!D211)</f>
        <v>0079</v>
      </c>
      <c r="F211" t="str">
        <f>IF('Source - Funds'!E211="","",'Source - Funds'!E211)</f>
        <v>WESTFIELD PUBLIC LIBRARY</v>
      </c>
      <c r="G211" t="str">
        <f>IF('Source - Funds'!F211="","",'Source - Funds'!F211)</f>
        <v>0180</v>
      </c>
      <c r="H211" t="str">
        <f>IF('Source - Funds'!G211="","",'Source - Funds'!G211)</f>
        <v>DEBT SERVICE</v>
      </c>
      <c r="I211">
        <f>IF('Source - Funds'!H211="","",'Source - Funds'!H211)</f>
        <v>1458500</v>
      </c>
      <c r="J211" t="str">
        <f>IF('Source - Funds'!I211="","",'Source - Funds'!I211)</f>
        <v/>
      </c>
      <c r="K211" t="str">
        <f>IF('Source - Funds'!J211="","",'Source - Funds'!J211)</f>
        <v>N</v>
      </c>
      <c r="L211">
        <f t="shared" si="34"/>
        <v>6433300</v>
      </c>
      <c r="M211">
        <v>1.04</v>
      </c>
      <c r="N211" s="24">
        <f t="shared" si="35"/>
        <v>6690632</v>
      </c>
      <c r="O211" s="24">
        <f t="shared" si="36"/>
        <v>6690631</v>
      </c>
      <c r="P211" s="23">
        <f t="shared" si="37"/>
        <v>6690631</v>
      </c>
      <c r="Q211" s="26" t="s">
        <v>215</v>
      </c>
      <c r="R211" t="str">
        <f t="shared" si="38"/>
        <v>29</v>
      </c>
      <c r="S211" t="str">
        <f t="shared" si="39"/>
        <v>0079</v>
      </c>
      <c r="T211" t="str">
        <f t="shared" si="40"/>
        <v>5</v>
      </c>
      <c r="U211" s="27">
        <f t="shared" si="41"/>
        <v>6690631</v>
      </c>
      <c r="V211" t="str">
        <f t="shared" si="42"/>
        <v>29-5-0079</v>
      </c>
      <c r="W211" t="str">
        <f t="shared" si="43"/>
        <v>2025_29_0079_5</v>
      </c>
    </row>
    <row r="212" spans="1:23" x14ac:dyDescent="0.3">
      <c r="A212" t="str">
        <f t="shared" si="33"/>
        <v>3050080</v>
      </c>
      <c r="B212" t="str">
        <f>IF('Source - Funds'!A212="","",'Source - Funds'!A212)</f>
        <v>2026</v>
      </c>
      <c r="C212" t="str">
        <f>IF('Source - Funds'!B212="","",'Source - Funds'!B212)</f>
        <v>30</v>
      </c>
      <c r="D212" t="str">
        <f>IF('Source - Funds'!C212="","",'Source - Funds'!C212)</f>
        <v>5</v>
      </c>
      <c r="E212" t="str">
        <f>IF('Source - Funds'!D212="","",'Source - Funds'!D212)</f>
        <v>0080</v>
      </c>
      <c r="F212" t="str">
        <f>IF('Source - Funds'!E212="","",'Source - Funds'!E212)</f>
        <v>FORTVILLE PUBLIC LIBRARY</v>
      </c>
      <c r="G212" t="str">
        <f>IF('Source - Funds'!F212="","",'Source - Funds'!F212)</f>
        <v>0101</v>
      </c>
      <c r="H212" t="str">
        <f>IF('Source - Funds'!G212="","",'Source - Funds'!G212)</f>
        <v>GENERAL</v>
      </c>
      <c r="I212">
        <f>IF('Source - Funds'!H212="","",'Source - Funds'!H212)</f>
        <v>888361</v>
      </c>
      <c r="J212" t="str">
        <f>IF('Source - Funds'!I212="","",'Source - Funds'!I212)</f>
        <v/>
      </c>
      <c r="K212" t="str">
        <f>IF('Source - Funds'!J212="","",'Source - Funds'!J212)</f>
        <v>N</v>
      </c>
      <c r="L212">
        <f t="shared" si="34"/>
        <v>888361</v>
      </c>
      <c r="M212">
        <v>1.04</v>
      </c>
      <c r="N212" s="24">
        <f t="shared" si="35"/>
        <v>923895.44000000006</v>
      </c>
      <c r="O212" s="24">
        <f t="shared" si="36"/>
        <v>923894.44000000006</v>
      </c>
      <c r="P212" s="23">
        <f t="shared" si="37"/>
        <v>923894</v>
      </c>
      <c r="Q212" s="26" t="s">
        <v>215</v>
      </c>
      <c r="R212" t="str">
        <f t="shared" si="38"/>
        <v>30</v>
      </c>
      <c r="S212" t="str">
        <f t="shared" si="39"/>
        <v>0080</v>
      </c>
      <c r="T212" t="str">
        <f t="shared" si="40"/>
        <v>5</v>
      </c>
      <c r="U212" s="27">
        <f t="shared" si="41"/>
        <v>923894</v>
      </c>
      <c r="V212" t="str">
        <f t="shared" si="42"/>
        <v>30-5-0080</v>
      </c>
      <c r="W212" t="str">
        <f t="shared" si="43"/>
        <v>2025_30_0080_5</v>
      </c>
    </row>
    <row r="213" spans="1:23" x14ac:dyDescent="0.3">
      <c r="A213" t="str">
        <f t="shared" si="33"/>
        <v>3050081</v>
      </c>
      <c r="B213" t="str">
        <f>IF('Source - Funds'!A213="","",'Source - Funds'!A213)</f>
        <v>2026</v>
      </c>
      <c r="C213" t="str">
        <f>IF('Source - Funds'!B213="","",'Source - Funds'!B213)</f>
        <v>30</v>
      </c>
      <c r="D213" t="str">
        <f>IF('Source - Funds'!C213="","",'Source - Funds'!C213)</f>
        <v>5</v>
      </c>
      <c r="E213" t="str">
        <f>IF('Source - Funds'!D213="","",'Source - Funds'!D213)</f>
        <v>0081</v>
      </c>
      <c r="F213" t="str">
        <f>IF('Source - Funds'!E213="","",'Source - Funds'!E213)</f>
        <v>HANCOCK COUNTY PUBLIC LIBRARY</v>
      </c>
      <c r="G213" t="str">
        <f>IF('Source - Funds'!F213="","",'Source - Funds'!F213)</f>
        <v>0101</v>
      </c>
      <c r="H213" t="str">
        <f>IF('Source - Funds'!G213="","",'Source - Funds'!G213)</f>
        <v>GENERAL</v>
      </c>
      <c r="I213">
        <f>IF('Source - Funds'!H213="","",'Source - Funds'!H213)</f>
        <v>5845000</v>
      </c>
      <c r="J213" t="str">
        <f>IF('Source - Funds'!I213="","",'Source - Funds'!I213)</f>
        <v/>
      </c>
      <c r="K213" t="str">
        <f>IF('Source - Funds'!J213="","",'Source - Funds'!J213)</f>
        <v>N</v>
      </c>
      <c r="L213">
        <f t="shared" si="34"/>
        <v>6285126</v>
      </c>
      <c r="M213">
        <v>1.04</v>
      </c>
      <c r="N213" s="24">
        <f t="shared" si="35"/>
        <v>6536531.04</v>
      </c>
      <c r="O213" s="24">
        <f t="shared" si="36"/>
        <v>6536530.04</v>
      </c>
      <c r="P213" s="23">
        <f t="shared" si="37"/>
        <v>6536530</v>
      </c>
      <c r="Q213" s="26" t="s">
        <v>215</v>
      </c>
      <c r="R213" t="str">
        <f t="shared" si="38"/>
        <v>30</v>
      </c>
      <c r="S213" t="str">
        <f t="shared" si="39"/>
        <v>0081</v>
      </c>
      <c r="T213" t="str">
        <f t="shared" si="40"/>
        <v>5</v>
      </c>
      <c r="U213" s="27">
        <f t="shared" si="41"/>
        <v>6536530</v>
      </c>
      <c r="V213" t="str">
        <f t="shared" si="42"/>
        <v>30-5-0081</v>
      </c>
      <c r="W213" t="str">
        <f t="shared" si="43"/>
        <v>2025_30_0081_5</v>
      </c>
    </row>
    <row r="214" spans="1:23" x14ac:dyDescent="0.3">
      <c r="A214" t="str">
        <f t="shared" si="33"/>
        <v>3050081</v>
      </c>
      <c r="B214" t="str">
        <f>IF('Source - Funds'!A214="","",'Source - Funds'!A214)</f>
        <v>2026</v>
      </c>
      <c r="C214" t="str">
        <f>IF('Source - Funds'!B214="","",'Source - Funds'!B214)</f>
        <v>30</v>
      </c>
      <c r="D214" t="str">
        <f>IF('Source - Funds'!C214="","",'Source - Funds'!C214)</f>
        <v>5</v>
      </c>
      <c r="E214" t="str">
        <f>IF('Source - Funds'!D214="","",'Source - Funds'!D214)</f>
        <v>0081</v>
      </c>
      <c r="F214" t="str">
        <f>IF('Source - Funds'!E214="","",'Source - Funds'!E214)</f>
        <v>HANCOCK COUNTY PUBLIC LIBRARY</v>
      </c>
      <c r="G214" t="str">
        <f>IF('Source - Funds'!F214="","",'Source - Funds'!F214)</f>
        <v>0061</v>
      </c>
      <c r="H214" t="str">
        <f>IF('Source - Funds'!G214="","",'Source - Funds'!G214)</f>
        <v>RAINY DAY</v>
      </c>
      <c r="I214">
        <f>IF('Source - Funds'!H214="","",'Source - Funds'!H214)</f>
        <v>100000</v>
      </c>
      <c r="J214" t="str">
        <f>IF('Source - Funds'!I214="","",'Source - Funds'!I214)</f>
        <v/>
      </c>
      <c r="K214" t="str">
        <f>IF('Source - Funds'!J214="","",'Source - Funds'!J214)</f>
        <v>N</v>
      </c>
      <c r="L214">
        <f t="shared" si="34"/>
        <v>6285126</v>
      </c>
      <c r="M214">
        <v>1.04</v>
      </c>
      <c r="N214" s="24">
        <f t="shared" si="35"/>
        <v>6536531.04</v>
      </c>
      <c r="O214" s="24">
        <f t="shared" si="36"/>
        <v>6536530.04</v>
      </c>
      <c r="P214" s="23">
        <f t="shared" si="37"/>
        <v>6536530</v>
      </c>
      <c r="Q214" s="26" t="s">
        <v>215</v>
      </c>
      <c r="R214" t="str">
        <f t="shared" si="38"/>
        <v>30</v>
      </c>
      <c r="S214" t="str">
        <f t="shared" si="39"/>
        <v>0081</v>
      </c>
      <c r="T214" t="str">
        <f t="shared" si="40"/>
        <v>5</v>
      </c>
      <c r="U214" s="27">
        <f t="shared" si="41"/>
        <v>6536530</v>
      </c>
      <c r="V214" t="str">
        <f t="shared" si="42"/>
        <v>30-5-0081</v>
      </c>
      <c r="W214" t="str">
        <f t="shared" si="43"/>
        <v>2025_30_0081_5</v>
      </c>
    </row>
    <row r="215" spans="1:23" x14ac:dyDescent="0.3">
      <c r="A215" t="str">
        <f t="shared" si="33"/>
        <v>3050081</v>
      </c>
      <c r="B215" t="str">
        <f>IF('Source - Funds'!A215="","",'Source - Funds'!A215)</f>
        <v>2026</v>
      </c>
      <c r="C215" t="str">
        <f>IF('Source - Funds'!B215="","",'Source - Funds'!B215)</f>
        <v>30</v>
      </c>
      <c r="D215" t="str">
        <f>IF('Source - Funds'!C215="","",'Source - Funds'!C215)</f>
        <v>5</v>
      </c>
      <c r="E215" t="str">
        <f>IF('Source - Funds'!D215="","",'Source - Funds'!D215)</f>
        <v>0081</v>
      </c>
      <c r="F215" t="str">
        <f>IF('Source - Funds'!E215="","",'Source - Funds'!E215)</f>
        <v>HANCOCK COUNTY PUBLIC LIBRARY</v>
      </c>
      <c r="G215" t="str">
        <f>IF('Source - Funds'!F215="","",'Source - Funds'!F215)</f>
        <v>0182</v>
      </c>
      <c r="H215" t="str">
        <f>IF('Source - Funds'!G215="","",'Source - Funds'!G215)</f>
        <v>BOND #2</v>
      </c>
      <c r="I215">
        <f>IF('Source - Funds'!H215="","",'Source - Funds'!H215)</f>
        <v>340126</v>
      </c>
      <c r="J215" t="str">
        <f>IF('Source - Funds'!I215="","",'Source - Funds'!I215)</f>
        <v/>
      </c>
      <c r="K215" t="str">
        <f>IF('Source - Funds'!J215="","",'Source - Funds'!J215)</f>
        <v>N</v>
      </c>
      <c r="L215">
        <f t="shared" si="34"/>
        <v>6285126</v>
      </c>
      <c r="M215">
        <v>1.04</v>
      </c>
      <c r="N215" s="24">
        <f t="shared" si="35"/>
        <v>6536531.04</v>
      </c>
      <c r="O215" s="24">
        <f t="shared" si="36"/>
        <v>6536530.04</v>
      </c>
      <c r="P215" s="23">
        <f t="shared" si="37"/>
        <v>6536530</v>
      </c>
      <c r="Q215" s="26" t="s">
        <v>215</v>
      </c>
      <c r="R215" t="str">
        <f t="shared" si="38"/>
        <v>30</v>
      </c>
      <c r="S215" t="str">
        <f t="shared" si="39"/>
        <v>0081</v>
      </c>
      <c r="T215" t="str">
        <f t="shared" si="40"/>
        <v>5</v>
      </c>
      <c r="U215" s="27">
        <f t="shared" si="41"/>
        <v>6536530</v>
      </c>
      <c r="V215" t="str">
        <f t="shared" si="42"/>
        <v>30-5-0081</v>
      </c>
      <c r="W215" t="str">
        <f t="shared" si="43"/>
        <v>2025_30_0081_5</v>
      </c>
    </row>
    <row r="216" spans="1:23" x14ac:dyDescent="0.3">
      <c r="A216" t="str">
        <f t="shared" si="33"/>
        <v>3150082</v>
      </c>
      <c r="B216" t="str">
        <f>IF('Source - Funds'!A216="","",'Source - Funds'!A216)</f>
        <v>2026</v>
      </c>
      <c r="C216" t="str">
        <f>IF('Source - Funds'!B216="","",'Source - Funds'!B216)</f>
        <v>31</v>
      </c>
      <c r="D216" t="str">
        <f>IF('Source - Funds'!C216="","",'Source - Funds'!C216)</f>
        <v>5</v>
      </c>
      <c r="E216" t="str">
        <f>IF('Source - Funds'!D216="","",'Source - Funds'!D216)</f>
        <v>0082</v>
      </c>
      <c r="F216" t="str">
        <f>IF('Source - Funds'!E216="","",'Source - Funds'!E216)</f>
        <v>HARRISON COUNTY PUBLIC LIBRARY</v>
      </c>
      <c r="G216" t="str">
        <f>IF('Source - Funds'!F216="","",'Source - Funds'!F216)</f>
        <v>2011</v>
      </c>
      <c r="H216" t="str">
        <f>IF('Source - Funds'!G216="","",'Source - Funds'!G216)</f>
        <v>LIRF</v>
      </c>
      <c r="I216">
        <f>IF('Source - Funds'!H216="","",'Source - Funds'!H216)</f>
        <v>500000</v>
      </c>
      <c r="J216" t="str">
        <f>IF('Source - Funds'!I216="","",'Source - Funds'!I216)</f>
        <v/>
      </c>
      <c r="K216" t="str">
        <f>IF('Source - Funds'!J216="","",'Source - Funds'!J216)</f>
        <v>N</v>
      </c>
      <c r="L216">
        <f t="shared" si="34"/>
        <v>4218029</v>
      </c>
      <c r="M216">
        <v>1.04</v>
      </c>
      <c r="N216" s="24">
        <f t="shared" si="35"/>
        <v>4386750.16</v>
      </c>
      <c r="O216" s="24">
        <f t="shared" si="36"/>
        <v>4386749.16</v>
      </c>
      <c r="P216" s="23">
        <f t="shared" si="37"/>
        <v>4386749</v>
      </c>
      <c r="Q216" s="26" t="s">
        <v>215</v>
      </c>
      <c r="R216" t="str">
        <f t="shared" si="38"/>
        <v>31</v>
      </c>
      <c r="S216" t="str">
        <f t="shared" si="39"/>
        <v>0082</v>
      </c>
      <c r="T216" t="str">
        <f t="shared" si="40"/>
        <v>5</v>
      </c>
      <c r="U216" s="27">
        <f t="shared" si="41"/>
        <v>4386749</v>
      </c>
      <c r="V216" t="str">
        <f t="shared" si="42"/>
        <v>31-5-0082</v>
      </c>
      <c r="W216" t="str">
        <f t="shared" si="43"/>
        <v>2025_31_0082_5</v>
      </c>
    </row>
    <row r="217" spans="1:23" x14ac:dyDescent="0.3">
      <c r="A217" t="str">
        <f t="shared" si="33"/>
        <v>3150082</v>
      </c>
      <c r="B217" t="str">
        <f>IF('Source - Funds'!A217="","",'Source - Funds'!A217)</f>
        <v>2026</v>
      </c>
      <c r="C217" t="str">
        <f>IF('Source - Funds'!B217="","",'Source - Funds'!B217)</f>
        <v>31</v>
      </c>
      <c r="D217" t="str">
        <f>IF('Source - Funds'!C217="","",'Source - Funds'!C217)</f>
        <v>5</v>
      </c>
      <c r="E217" t="str">
        <f>IF('Source - Funds'!D217="","",'Source - Funds'!D217)</f>
        <v>0082</v>
      </c>
      <c r="F217" t="str">
        <f>IF('Source - Funds'!E217="","",'Source - Funds'!E217)</f>
        <v>HARRISON COUNTY PUBLIC LIBRARY</v>
      </c>
      <c r="G217" t="str">
        <f>IF('Source - Funds'!F217="","",'Source - Funds'!F217)</f>
        <v>0061</v>
      </c>
      <c r="H217" t="str">
        <f>IF('Source - Funds'!G217="","",'Source - Funds'!G217)</f>
        <v>RAINY DAY</v>
      </c>
      <c r="I217">
        <f>IF('Source - Funds'!H217="","",'Source - Funds'!H217)</f>
        <v>90553</v>
      </c>
      <c r="J217" t="str">
        <f>IF('Source - Funds'!I217="","",'Source - Funds'!I217)</f>
        <v/>
      </c>
      <c r="K217" t="str">
        <f>IF('Source - Funds'!J217="","",'Source - Funds'!J217)</f>
        <v>N</v>
      </c>
      <c r="L217">
        <f t="shared" si="34"/>
        <v>4218029</v>
      </c>
      <c r="M217">
        <v>1.04</v>
      </c>
      <c r="N217" s="24">
        <f t="shared" si="35"/>
        <v>4386750.16</v>
      </c>
      <c r="O217" s="24">
        <f t="shared" si="36"/>
        <v>4386749.16</v>
      </c>
      <c r="P217" s="23">
        <f t="shared" si="37"/>
        <v>4386749</v>
      </c>
      <c r="Q217" s="26" t="s">
        <v>215</v>
      </c>
      <c r="R217" t="str">
        <f t="shared" si="38"/>
        <v>31</v>
      </c>
      <c r="S217" t="str">
        <f t="shared" si="39"/>
        <v>0082</v>
      </c>
      <c r="T217" t="str">
        <f t="shared" si="40"/>
        <v>5</v>
      </c>
      <c r="U217" s="27">
        <f t="shared" si="41"/>
        <v>4386749</v>
      </c>
      <c r="V217" t="str">
        <f t="shared" si="42"/>
        <v>31-5-0082</v>
      </c>
      <c r="W217" t="str">
        <f t="shared" si="43"/>
        <v>2025_31_0082_5</v>
      </c>
    </row>
    <row r="218" spans="1:23" x14ac:dyDescent="0.3">
      <c r="A218" t="str">
        <f t="shared" si="33"/>
        <v>3150082</v>
      </c>
      <c r="B218" t="str">
        <f>IF('Source - Funds'!A218="","",'Source - Funds'!A218)</f>
        <v>2026</v>
      </c>
      <c r="C218" t="str">
        <f>IF('Source - Funds'!B218="","",'Source - Funds'!B218)</f>
        <v>31</v>
      </c>
      <c r="D218" t="str">
        <f>IF('Source - Funds'!C218="","",'Source - Funds'!C218)</f>
        <v>5</v>
      </c>
      <c r="E218" t="str">
        <f>IF('Source - Funds'!D218="","",'Source - Funds'!D218)</f>
        <v>0082</v>
      </c>
      <c r="F218" t="str">
        <f>IF('Source - Funds'!E218="","",'Source - Funds'!E218)</f>
        <v>HARRISON COUNTY PUBLIC LIBRARY</v>
      </c>
      <c r="G218" t="str">
        <f>IF('Source - Funds'!F218="","",'Source - Funds'!F218)</f>
        <v>0101</v>
      </c>
      <c r="H218" t="str">
        <f>IF('Source - Funds'!G218="","",'Source - Funds'!G218)</f>
        <v>GENERAL</v>
      </c>
      <c r="I218">
        <f>IF('Source - Funds'!H218="","",'Source - Funds'!H218)</f>
        <v>3627476</v>
      </c>
      <c r="J218" t="str">
        <f>IF('Source - Funds'!I218="","",'Source - Funds'!I218)</f>
        <v/>
      </c>
      <c r="K218" t="str">
        <f>IF('Source - Funds'!J218="","",'Source - Funds'!J218)</f>
        <v>N</v>
      </c>
      <c r="L218">
        <f t="shared" si="34"/>
        <v>4218029</v>
      </c>
      <c r="M218">
        <v>1.04</v>
      </c>
      <c r="N218" s="24">
        <f t="shared" si="35"/>
        <v>4386750.16</v>
      </c>
      <c r="O218" s="24">
        <f t="shared" si="36"/>
        <v>4386749.16</v>
      </c>
      <c r="P218" s="23">
        <f t="shared" si="37"/>
        <v>4386749</v>
      </c>
      <c r="Q218" s="26" t="s">
        <v>215</v>
      </c>
      <c r="R218" t="str">
        <f t="shared" si="38"/>
        <v>31</v>
      </c>
      <c r="S218" t="str">
        <f t="shared" si="39"/>
        <v>0082</v>
      </c>
      <c r="T218" t="str">
        <f t="shared" si="40"/>
        <v>5</v>
      </c>
      <c r="U218" s="27">
        <f t="shared" si="41"/>
        <v>4386749</v>
      </c>
      <c r="V218" t="str">
        <f t="shared" si="42"/>
        <v>31-5-0082</v>
      </c>
      <c r="W218" t="str">
        <f t="shared" si="43"/>
        <v>2025_31_0082_5</v>
      </c>
    </row>
    <row r="219" spans="1:23" x14ac:dyDescent="0.3">
      <c r="A219" t="str">
        <f t="shared" si="33"/>
        <v>3250083</v>
      </c>
      <c r="B219" t="str">
        <f>IF('Source - Funds'!A219="","",'Source - Funds'!A219)</f>
        <v>2026</v>
      </c>
      <c r="C219" t="str">
        <f>IF('Source - Funds'!B219="","",'Source - Funds'!B219)</f>
        <v>32</v>
      </c>
      <c r="D219" t="str">
        <f>IF('Source - Funds'!C219="","",'Source - Funds'!C219)</f>
        <v>5</v>
      </c>
      <c r="E219" t="str">
        <f>IF('Source - Funds'!D219="","",'Source - Funds'!D219)</f>
        <v>0083</v>
      </c>
      <c r="F219" t="str">
        <f>IF('Source - Funds'!E219="","",'Source - Funds'!E219)</f>
        <v>WASHINGTON TOWNSHIP PUBLIC LIBRARY</v>
      </c>
      <c r="G219" t="str">
        <f>IF('Source - Funds'!F219="","",'Source - Funds'!F219)</f>
        <v>0101</v>
      </c>
      <c r="H219" t="str">
        <f>IF('Source - Funds'!G219="","",'Source - Funds'!G219)</f>
        <v>GENERAL</v>
      </c>
      <c r="I219">
        <f>IF('Source - Funds'!H219="","",'Source - Funds'!H219)</f>
        <v>2202628</v>
      </c>
      <c r="J219" t="str">
        <f>IF('Source - Funds'!I219="","",'Source - Funds'!I219)</f>
        <v/>
      </c>
      <c r="K219" t="str">
        <f>IF('Source - Funds'!J219="","",'Source - Funds'!J219)</f>
        <v>N</v>
      </c>
      <c r="L219">
        <f t="shared" si="34"/>
        <v>2818378</v>
      </c>
      <c r="M219">
        <v>1.04</v>
      </c>
      <c r="N219" s="24">
        <f t="shared" si="35"/>
        <v>2931113.12</v>
      </c>
      <c r="O219" s="24">
        <f t="shared" si="36"/>
        <v>2931112.12</v>
      </c>
      <c r="P219" s="23">
        <f t="shared" si="37"/>
        <v>2931112</v>
      </c>
      <c r="Q219" s="26" t="s">
        <v>215</v>
      </c>
      <c r="R219" t="str">
        <f t="shared" si="38"/>
        <v>32</v>
      </c>
      <c r="S219" t="str">
        <f t="shared" si="39"/>
        <v>0083</v>
      </c>
      <c r="T219" t="str">
        <f t="shared" si="40"/>
        <v>5</v>
      </c>
      <c r="U219" s="27">
        <f t="shared" si="41"/>
        <v>2931112</v>
      </c>
      <c r="V219" t="str">
        <f t="shared" si="42"/>
        <v>32-5-0083</v>
      </c>
      <c r="W219" t="str">
        <f t="shared" si="43"/>
        <v>2025_32_0083_5</v>
      </c>
    </row>
    <row r="220" spans="1:23" x14ac:dyDescent="0.3">
      <c r="A220" t="str">
        <f t="shared" si="33"/>
        <v>3250083</v>
      </c>
      <c r="B220" t="str">
        <f>IF('Source - Funds'!A220="","",'Source - Funds'!A220)</f>
        <v>2026</v>
      </c>
      <c r="C220" t="str">
        <f>IF('Source - Funds'!B220="","",'Source - Funds'!B220)</f>
        <v>32</v>
      </c>
      <c r="D220" t="str">
        <f>IF('Source - Funds'!C220="","",'Source - Funds'!C220)</f>
        <v>5</v>
      </c>
      <c r="E220" t="str">
        <f>IF('Source - Funds'!D220="","",'Source - Funds'!D220)</f>
        <v>0083</v>
      </c>
      <c r="F220" t="str">
        <f>IF('Source - Funds'!E220="","",'Source - Funds'!E220)</f>
        <v>WASHINGTON TOWNSHIP PUBLIC LIBRARY</v>
      </c>
      <c r="G220" t="str">
        <f>IF('Source - Funds'!F220="","",'Source - Funds'!F220)</f>
        <v>0061</v>
      </c>
      <c r="H220" t="str">
        <f>IF('Source - Funds'!G220="","",'Source - Funds'!G220)</f>
        <v>RAINY DAY</v>
      </c>
      <c r="I220">
        <f>IF('Source - Funds'!H220="","",'Source - Funds'!H220)</f>
        <v>100000</v>
      </c>
      <c r="J220" t="str">
        <f>IF('Source - Funds'!I220="","",'Source - Funds'!I220)</f>
        <v/>
      </c>
      <c r="K220" t="str">
        <f>IF('Source - Funds'!J220="","",'Source - Funds'!J220)</f>
        <v>N</v>
      </c>
      <c r="L220">
        <f t="shared" si="34"/>
        <v>2818378</v>
      </c>
      <c r="M220">
        <v>1.04</v>
      </c>
      <c r="N220" s="24">
        <f t="shared" si="35"/>
        <v>2931113.12</v>
      </c>
      <c r="O220" s="24">
        <f t="shared" si="36"/>
        <v>2931112.12</v>
      </c>
      <c r="P220" s="23">
        <f t="shared" si="37"/>
        <v>2931112</v>
      </c>
      <c r="Q220" s="26" t="s">
        <v>215</v>
      </c>
      <c r="R220" t="str">
        <f t="shared" si="38"/>
        <v>32</v>
      </c>
      <c r="S220" t="str">
        <f t="shared" si="39"/>
        <v>0083</v>
      </c>
      <c r="T220" t="str">
        <f t="shared" si="40"/>
        <v>5</v>
      </c>
      <c r="U220" s="27">
        <f t="shared" si="41"/>
        <v>2931112</v>
      </c>
      <c r="V220" t="str">
        <f t="shared" si="42"/>
        <v>32-5-0083</v>
      </c>
      <c r="W220" t="str">
        <f t="shared" si="43"/>
        <v>2025_32_0083_5</v>
      </c>
    </row>
    <row r="221" spans="1:23" x14ac:dyDescent="0.3">
      <c r="A221" t="str">
        <f t="shared" si="33"/>
        <v>3250083</v>
      </c>
      <c r="B221" t="str">
        <f>IF('Source - Funds'!A221="","",'Source - Funds'!A221)</f>
        <v>2026</v>
      </c>
      <c r="C221" t="str">
        <f>IF('Source - Funds'!B221="","",'Source - Funds'!B221)</f>
        <v>32</v>
      </c>
      <c r="D221" t="str">
        <f>IF('Source - Funds'!C221="","",'Source - Funds'!C221)</f>
        <v>5</v>
      </c>
      <c r="E221" t="str">
        <f>IF('Source - Funds'!D221="","",'Source - Funds'!D221)</f>
        <v>0083</v>
      </c>
      <c r="F221" t="str">
        <f>IF('Source - Funds'!E221="","",'Source - Funds'!E221)</f>
        <v>WASHINGTON TOWNSHIP PUBLIC LIBRARY</v>
      </c>
      <c r="G221" t="str">
        <f>IF('Source - Funds'!F221="","",'Source - Funds'!F221)</f>
        <v>2011</v>
      </c>
      <c r="H221" t="str">
        <f>IF('Source - Funds'!G221="","",'Source - Funds'!G221)</f>
        <v>LIRF</v>
      </c>
      <c r="I221">
        <f>IF('Source - Funds'!H221="","",'Source - Funds'!H221)</f>
        <v>0</v>
      </c>
      <c r="J221" t="str">
        <f>IF('Source - Funds'!I221="","",'Source - Funds'!I221)</f>
        <v/>
      </c>
      <c r="K221" t="str">
        <f>IF('Source - Funds'!J221="","",'Source - Funds'!J221)</f>
        <v>N</v>
      </c>
      <c r="L221">
        <f t="shared" si="34"/>
        <v>2818378</v>
      </c>
      <c r="M221">
        <v>1.04</v>
      </c>
      <c r="N221" s="24">
        <f t="shared" si="35"/>
        <v>2931113.12</v>
      </c>
      <c r="O221" s="24">
        <f t="shared" si="36"/>
        <v>2931112.12</v>
      </c>
      <c r="P221" s="23">
        <f t="shared" si="37"/>
        <v>2931112</v>
      </c>
      <c r="Q221" s="26" t="s">
        <v>215</v>
      </c>
      <c r="R221" t="str">
        <f t="shared" si="38"/>
        <v>32</v>
      </c>
      <c r="S221" t="str">
        <f t="shared" si="39"/>
        <v>0083</v>
      </c>
      <c r="T221" t="str">
        <f t="shared" si="40"/>
        <v>5</v>
      </c>
      <c r="U221" s="27">
        <f t="shared" si="41"/>
        <v>2931112</v>
      </c>
      <c r="V221" t="str">
        <f t="shared" si="42"/>
        <v>32-5-0083</v>
      </c>
      <c r="W221" t="str">
        <f t="shared" si="43"/>
        <v>2025_32_0083_5</v>
      </c>
    </row>
    <row r="222" spans="1:23" x14ac:dyDescent="0.3">
      <c r="A222" t="str">
        <f t="shared" si="33"/>
        <v>3250083</v>
      </c>
      <c r="B222" t="str">
        <f>IF('Source - Funds'!A222="","",'Source - Funds'!A222)</f>
        <v>2026</v>
      </c>
      <c r="C222" t="str">
        <f>IF('Source - Funds'!B222="","",'Source - Funds'!B222)</f>
        <v>32</v>
      </c>
      <c r="D222" t="str">
        <f>IF('Source - Funds'!C222="","",'Source - Funds'!C222)</f>
        <v>5</v>
      </c>
      <c r="E222" t="str">
        <f>IF('Source - Funds'!D222="","",'Source - Funds'!D222)</f>
        <v>0083</v>
      </c>
      <c r="F222" t="str">
        <f>IF('Source - Funds'!E222="","",'Source - Funds'!E222)</f>
        <v>WASHINGTON TOWNSHIP PUBLIC LIBRARY</v>
      </c>
      <c r="G222" t="str">
        <f>IF('Source - Funds'!F222="","",'Source - Funds'!F222)</f>
        <v>0180</v>
      </c>
      <c r="H222" t="str">
        <f>IF('Source - Funds'!G222="","",'Source - Funds'!G222)</f>
        <v>DEBT SERVICE</v>
      </c>
      <c r="I222">
        <f>IF('Source - Funds'!H222="","",'Source - Funds'!H222)</f>
        <v>515750</v>
      </c>
      <c r="J222" t="str">
        <f>IF('Source - Funds'!I222="","",'Source - Funds'!I222)</f>
        <v/>
      </c>
      <c r="K222" t="str">
        <f>IF('Source - Funds'!J222="","",'Source - Funds'!J222)</f>
        <v>N</v>
      </c>
      <c r="L222">
        <f t="shared" si="34"/>
        <v>2818378</v>
      </c>
      <c r="M222">
        <v>1.04</v>
      </c>
      <c r="N222" s="24">
        <f t="shared" si="35"/>
        <v>2931113.12</v>
      </c>
      <c r="O222" s="24">
        <f t="shared" si="36"/>
        <v>2931112.12</v>
      </c>
      <c r="P222" s="23">
        <f t="shared" si="37"/>
        <v>2931112</v>
      </c>
      <c r="Q222" s="26" t="s">
        <v>215</v>
      </c>
      <c r="R222" t="str">
        <f t="shared" si="38"/>
        <v>32</v>
      </c>
      <c r="S222" t="str">
        <f t="shared" si="39"/>
        <v>0083</v>
      </c>
      <c r="T222" t="str">
        <f t="shared" si="40"/>
        <v>5</v>
      </c>
      <c r="U222" s="27">
        <f t="shared" si="41"/>
        <v>2931112</v>
      </c>
      <c r="V222" t="str">
        <f t="shared" si="42"/>
        <v>32-5-0083</v>
      </c>
      <c r="W222" t="str">
        <f t="shared" si="43"/>
        <v>2025_32_0083_5</v>
      </c>
    </row>
    <row r="223" spans="1:23" x14ac:dyDescent="0.3">
      <c r="A223" t="str">
        <f t="shared" si="33"/>
        <v>3250084</v>
      </c>
      <c r="B223" t="str">
        <f>IF('Source - Funds'!A223="","",'Source - Funds'!A223)</f>
        <v>2026</v>
      </c>
      <c r="C223" t="str">
        <f>IF('Source - Funds'!B223="","",'Source - Funds'!B223)</f>
        <v>32</v>
      </c>
      <c r="D223" t="str">
        <f>IF('Source - Funds'!C223="","",'Source - Funds'!C223)</f>
        <v>5</v>
      </c>
      <c r="E223" t="str">
        <f>IF('Source - Funds'!D223="","",'Source - Funds'!D223)</f>
        <v>0084</v>
      </c>
      <c r="F223" t="str">
        <f>IF('Source - Funds'!E223="","",'Source - Funds'!E223)</f>
        <v>BROWNSBURG PUBLIC LIBRARY</v>
      </c>
      <c r="G223" t="str">
        <f>IF('Source - Funds'!F223="","",'Source - Funds'!F223)</f>
        <v>2011</v>
      </c>
      <c r="H223" t="str">
        <f>IF('Source - Funds'!G223="","",'Source - Funds'!G223)</f>
        <v>LIRF</v>
      </c>
      <c r="I223">
        <f>IF('Source - Funds'!H223="","",'Source - Funds'!H223)</f>
        <v>0</v>
      </c>
      <c r="J223" t="str">
        <f>IF('Source - Funds'!I223="","",'Source - Funds'!I223)</f>
        <v/>
      </c>
      <c r="K223" t="str">
        <f>IF('Source - Funds'!J223="","",'Source - Funds'!J223)</f>
        <v>N</v>
      </c>
      <c r="L223">
        <f t="shared" si="34"/>
        <v>3149406</v>
      </c>
      <c r="M223">
        <v>1.04</v>
      </c>
      <c r="N223" s="24">
        <f t="shared" si="35"/>
        <v>3275382.24</v>
      </c>
      <c r="O223" s="24">
        <f t="shared" si="36"/>
        <v>3275381.24</v>
      </c>
      <c r="P223" s="23">
        <f t="shared" si="37"/>
        <v>3275381</v>
      </c>
      <c r="Q223" s="26" t="s">
        <v>215</v>
      </c>
      <c r="R223" t="str">
        <f t="shared" si="38"/>
        <v>32</v>
      </c>
      <c r="S223" t="str">
        <f t="shared" si="39"/>
        <v>0084</v>
      </c>
      <c r="T223" t="str">
        <f t="shared" si="40"/>
        <v>5</v>
      </c>
      <c r="U223" s="27">
        <f t="shared" si="41"/>
        <v>3275381</v>
      </c>
      <c r="V223" t="str">
        <f t="shared" si="42"/>
        <v>32-5-0084</v>
      </c>
      <c r="W223" t="str">
        <f t="shared" si="43"/>
        <v>2025_32_0084_5</v>
      </c>
    </row>
    <row r="224" spans="1:23" x14ac:dyDescent="0.3">
      <c r="A224" t="str">
        <f t="shared" si="33"/>
        <v>3250084</v>
      </c>
      <c r="B224" t="str">
        <f>IF('Source - Funds'!A224="","",'Source - Funds'!A224)</f>
        <v>2026</v>
      </c>
      <c r="C224" t="str">
        <f>IF('Source - Funds'!B224="","",'Source - Funds'!B224)</f>
        <v>32</v>
      </c>
      <c r="D224" t="str">
        <f>IF('Source - Funds'!C224="","",'Source - Funds'!C224)</f>
        <v>5</v>
      </c>
      <c r="E224" t="str">
        <f>IF('Source - Funds'!D224="","",'Source - Funds'!D224)</f>
        <v>0084</v>
      </c>
      <c r="F224" t="str">
        <f>IF('Source - Funds'!E224="","",'Source - Funds'!E224)</f>
        <v>BROWNSBURG PUBLIC LIBRARY</v>
      </c>
      <c r="G224" t="str">
        <f>IF('Source - Funds'!F224="","",'Source - Funds'!F224)</f>
        <v>0283</v>
      </c>
      <c r="H224" t="str">
        <f>IF('Source - Funds'!G224="","",'Source - Funds'!G224)</f>
        <v>L/R PAYMENT</v>
      </c>
      <c r="I224">
        <f>IF('Source - Funds'!H224="","",'Source - Funds'!H224)</f>
        <v>675832</v>
      </c>
      <c r="J224" t="str">
        <f>IF('Source - Funds'!I224="","",'Source - Funds'!I224)</f>
        <v/>
      </c>
      <c r="K224" t="str">
        <f>IF('Source - Funds'!J224="","",'Source - Funds'!J224)</f>
        <v>N</v>
      </c>
      <c r="L224">
        <f t="shared" si="34"/>
        <v>3149406</v>
      </c>
      <c r="M224">
        <v>1.04</v>
      </c>
      <c r="N224" s="24">
        <f t="shared" si="35"/>
        <v>3275382.24</v>
      </c>
      <c r="O224" s="24">
        <f t="shared" si="36"/>
        <v>3275381.24</v>
      </c>
      <c r="P224" s="23">
        <f t="shared" si="37"/>
        <v>3275381</v>
      </c>
      <c r="Q224" s="26" t="s">
        <v>215</v>
      </c>
      <c r="R224" t="str">
        <f t="shared" si="38"/>
        <v>32</v>
      </c>
      <c r="S224" t="str">
        <f t="shared" si="39"/>
        <v>0084</v>
      </c>
      <c r="T224" t="str">
        <f t="shared" si="40"/>
        <v>5</v>
      </c>
      <c r="U224" s="27">
        <f t="shared" si="41"/>
        <v>3275381</v>
      </c>
      <c r="V224" t="str">
        <f t="shared" si="42"/>
        <v>32-5-0084</v>
      </c>
      <c r="W224" t="str">
        <f t="shared" si="43"/>
        <v>2025_32_0084_5</v>
      </c>
    </row>
    <row r="225" spans="1:23" x14ac:dyDescent="0.3">
      <c r="A225" t="str">
        <f t="shared" si="33"/>
        <v>3250084</v>
      </c>
      <c r="B225" t="str">
        <f>IF('Source - Funds'!A225="","",'Source - Funds'!A225)</f>
        <v>2026</v>
      </c>
      <c r="C225" t="str">
        <f>IF('Source - Funds'!B225="","",'Source - Funds'!B225)</f>
        <v>32</v>
      </c>
      <c r="D225" t="str">
        <f>IF('Source - Funds'!C225="","",'Source - Funds'!C225)</f>
        <v>5</v>
      </c>
      <c r="E225" t="str">
        <f>IF('Source - Funds'!D225="","",'Source - Funds'!D225)</f>
        <v>0084</v>
      </c>
      <c r="F225" t="str">
        <f>IF('Source - Funds'!E225="","",'Source - Funds'!E225)</f>
        <v>BROWNSBURG PUBLIC LIBRARY</v>
      </c>
      <c r="G225" t="str">
        <f>IF('Source - Funds'!F225="","",'Source - Funds'!F225)</f>
        <v>0061</v>
      </c>
      <c r="H225" t="str">
        <f>IF('Source - Funds'!G225="","",'Source - Funds'!G225)</f>
        <v>RAINY DAY</v>
      </c>
      <c r="I225">
        <f>IF('Source - Funds'!H225="","",'Source - Funds'!H225)</f>
        <v>108192</v>
      </c>
      <c r="J225" t="str">
        <f>IF('Source - Funds'!I225="","",'Source - Funds'!I225)</f>
        <v/>
      </c>
      <c r="K225" t="str">
        <f>IF('Source - Funds'!J225="","",'Source - Funds'!J225)</f>
        <v>N</v>
      </c>
      <c r="L225">
        <f t="shared" si="34"/>
        <v>3149406</v>
      </c>
      <c r="M225">
        <v>1.04</v>
      </c>
      <c r="N225" s="24">
        <f t="shared" si="35"/>
        <v>3275382.24</v>
      </c>
      <c r="O225" s="24">
        <f t="shared" si="36"/>
        <v>3275381.24</v>
      </c>
      <c r="P225" s="23">
        <f t="shared" si="37"/>
        <v>3275381</v>
      </c>
      <c r="Q225" s="26" t="s">
        <v>215</v>
      </c>
      <c r="R225" t="str">
        <f t="shared" si="38"/>
        <v>32</v>
      </c>
      <c r="S225" t="str">
        <f t="shared" si="39"/>
        <v>0084</v>
      </c>
      <c r="T225" t="str">
        <f t="shared" si="40"/>
        <v>5</v>
      </c>
      <c r="U225" s="27">
        <f t="shared" si="41"/>
        <v>3275381</v>
      </c>
      <c r="V225" t="str">
        <f t="shared" si="42"/>
        <v>32-5-0084</v>
      </c>
      <c r="W225" t="str">
        <f t="shared" si="43"/>
        <v>2025_32_0084_5</v>
      </c>
    </row>
    <row r="226" spans="1:23" x14ac:dyDescent="0.3">
      <c r="A226" t="str">
        <f t="shared" si="33"/>
        <v>3250084</v>
      </c>
      <c r="B226" t="str">
        <f>IF('Source - Funds'!A226="","",'Source - Funds'!A226)</f>
        <v>2026</v>
      </c>
      <c r="C226" t="str">
        <f>IF('Source - Funds'!B226="","",'Source - Funds'!B226)</f>
        <v>32</v>
      </c>
      <c r="D226" t="str">
        <f>IF('Source - Funds'!C226="","",'Source - Funds'!C226)</f>
        <v>5</v>
      </c>
      <c r="E226" t="str">
        <f>IF('Source - Funds'!D226="","",'Source - Funds'!D226)</f>
        <v>0084</v>
      </c>
      <c r="F226" t="str">
        <f>IF('Source - Funds'!E226="","",'Source - Funds'!E226)</f>
        <v>BROWNSBURG PUBLIC LIBRARY</v>
      </c>
      <c r="G226" t="str">
        <f>IF('Source - Funds'!F226="","",'Source - Funds'!F226)</f>
        <v>0101</v>
      </c>
      <c r="H226" t="str">
        <f>IF('Source - Funds'!G226="","",'Source - Funds'!G226)</f>
        <v>GENERAL</v>
      </c>
      <c r="I226">
        <f>IF('Source - Funds'!H226="","",'Source - Funds'!H226)</f>
        <v>2365382</v>
      </c>
      <c r="J226" t="str">
        <f>IF('Source - Funds'!I226="","",'Source - Funds'!I226)</f>
        <v/>
      </c>
      <c r="K226" t="str">
        <f>IF('Source - Funds'!J226="","",'Source - Funds'!J226)</f>
        <v>N</v>
      </c>
      <c r="L226">
        <f t="shared" si="34"/>
        <v>3149406</v>
      </c>
      <c r="M226">
        <v>1.04</v>
      </c>
      <c r="N226" s="24">
        <f t="shared" si="35"/>
        <v>3275382.24</v>
      </c>
      <c r="O226" s="24">
        <f t="shared" si="36"/>
        <v>3275381.24</v>
      </c>
      <c r="P226" s="23">
        <f t="shared" si="37"/>
        <v>3275381</v>
      </c>
      <c r="Q226" s="26" t="s">
        <v>215</v>
      </c>
      <c r="R226" t="str">
        <f t="shared" si="38"/>
        <v>32</v>
      </c>
      <c r="S226" t="str">
        <f t="shared" si="39"/>
        <v>0084</v>
      </c>
      <c r="T226" t="str">
        <f t="shared" si="40"/>
        <v>5</v>
      </c>
      <c r="U226" s="27">
        <f t="shared" si="41"/>
        <v>3275381</v>
      </c>
      <c r="V226" t="str">
        <f t="shared" si="42"/>
        <v>32-5-0084</v>
      </c>
      <c r="W226" t="str">
        <f t="shared" si="43"/>
        <v>2025_32_0084_5</v>
      </c>
    </row>
    <row r="227" spans="1:23" x14ac:dyDescent="0.3">
      <c r="A227" t="str">
        <f t="shared" si="33"/>
        <v>3250085</v>
      </c>
      <c r="B227" t="str">
        <f>IF('Source - Funds'!A227="","",'Source - Funds'!A227)</f>
        <v>2026</v>
      </c>
      <c r="C227" t="str">
        <f>IF('Source - Funds'!B227="","",'Source - Funds'!B227)</f>
        <v>32</v>
      </c>
      <c r="D227" t="str">
        <f>IF('Source - Funds'!C227="","",'Source - Funds'!C227)</f>
        <v>5</v>
      </c>
      <c r="E227" t="str">
        <f>IF('Source - Funds'!D227="","",'Source - Funds'!D227)</f>
        <v>0085</v>
      </c>
      <c r="F227" t="str">
        <f>IF('Source - Funds'!E227="","",'Source - Funds'!E227)</f>
        <v>CLAYTON PUBLIC LIBRARY</v>
      </c>
      <c r="G227" t="str">
        <f>IF('Source - Funds'!F227="","",'Source - Funds'!F227)</f>
        <v>0101</v>
      </c>
      <c r="H227" t="str">
        <f>IF('Source - Funds'!G227="","",'Source - Funds'!G227)</f>
        <v>GENERAL</v>
      </c>
      <c r="I227">
        <f>IF('Source - Funds'!H227="","",'Source - Funds'!H227)</f>
        <v>313132</v>
      </c>
      <c r="J227" t="str">
        <f>IF('Source - Funds'!I227="","",'Source - Funds'!I227)</f>
        <v/>
      </c>
      <c r="K227" t="str">
        <f>IF('Source - Funds'!J227="","",'Source - Funds'!J227)</f>
        <v>N</v>
      </c>
      <c r="L227">
        <f t="shared" si="34"/>
        <v>400514</v>
      </c>
      <c r="M227">
        <v>1.04</v>
      </c>
      <c r="N227" s="24">
        <f t="shared" si="35"/>
        <v>416534.56</v>
      </c>
      <c r="O227" s="24">
        <f t="shared" si="36"/>
        <v>416533.56</v>
      </c>
      <c r="P227" s="23">
        <f t="shared" si="37"/>
        <v>416533</v>
      </c>
      <c r="Q227" s="26" t="s">
        <v>215</v>
      </c>
      <c r="R227" t="str">
        <f t="shared" si="38"/>
        <v>32</v>
      </c>
      <c r="S227" t="str">
        <f t="shared" si="39"/>
        <v>0085</v>
      </c>
      <c r="T227" t="str">
        <f t="shared" si="40"/>
        <v>5</v>
      </c>
      <c r="U227" s="27">
        <f t="shared" si="41"/>
        <v>416533</v>
      </c>
      <c r="V227" t="str">
        <f t="shared" si="42"/>
        <v>32-5-0085</v>
      </c>
      <c r="W227" t="str">
        <f t="shared" si="43"/>
        <v>2025_32_0085_5</v>
      </c>
    </row>
    <row r="228" spans="1:23" x14ac:dyDescent="0.3">
      <c r="A228" t="str">
        <f t="shared" si="33"/>
        <v>3250085</v>
      </c>
      <c r="B228" t="str">
        <f>IF('Source - Funds'!A228="","",'Source - Funds'!A228)</f>
        <v>2026</v>
      </c>
      <c r="C228" t="str">
        <f>IF('Source - Funds'!B228="","",'Source - Funds'!B228)</f>
        <v>32</v>
      </c>
      <c r="D228" t="str">
        <f>IF('Source - Funds'!C228="","",'Source - Funds'!C228)</f>
        <v>5</v>
      </c>
      <c r="E228" t="str">
        <f>IF('Source - Funds'!D228="","",'Source - Funds'!D228)</f>
        <v>0085</v>
      </c>
      <c r="F228" t="str">
        <f>IF('Source - Funds'!E228="","",'Source - Funds'!E228)</f>
        <v>CLAYTON PUBLIC LIBRARY</v>
      </c>
      <c r="G228" t="str">
        <f>IF('Source - Funds'!F228="","",'Source - Funds'!F228)</f>
        <v>0061</v>
      </c>
      <c r="H228" t="str">
        <f>IF('Source - Funds'!G228="","",'Source - Funds'!G228)</f>
        <v>RAINY DAY</v>
      </c>
      <c r="I228">
        <f>IF('Source - Funds'!H228="","",'Source - Funds'!H228)</f>
        <v>64784</v>
      </c>
      <c r="J228" t="str">
        <f>IF('Source - Funds'!I228="","",'Source - Funds'!I228)</f>
        <v/>
      </c>
      <c r="K228" t="str">
        <f>IF('Source - Funds'!J228="","",'Source - Funds'!J228)</f>
        <v>N</v>
      </c>
      <c r="L228">
        <f t="shared" si="34"/>
        <v>400514</v>
      </c>
      <c r="M228">
        <v>1.04</v>
      </c>
      <c r="N228" s="24">
        <f t="shared" si="35"/>
        <v>416534.56</v>
      </c>
      <c r="O228" s="24">
        <f t="shared" si="36"/>
        <v>416533.56</v>
      </c>
      <c r="P228" s="23">
        <f t="shared" si="37"/>
        <v>416533</v>
      </c>
      <c r="Q228" s="26" t="s">
        <v>215</v>
      </c>
      <c r="R228" t="str">
        <f t="shared" si="38"/>
        <v>32</v>
      </c>
      <c r="S228" t="str">
        <f t="shared" si="39"/>
        <v>0085</v>
      </c>
      <c r="T228" t="str">
        <f t="shared" si="40"/>
        <v>5</v>
      </c>
      <c r="U228" s="27">
        <f t="shared" si="41"/>
        <v>416533</v>
      </c>
      <c r="V228" t="str">
        <f t="shared" si="42"/>
        <v>32-5-0085</v>
      </c>
      <c r="W228" t="str">
        <f t="shared" si="43"/>
        <v>2025_32_0085_5</v>
      </c>
    </row>
    <row r="229" spans="1:23" x14ac:dyDescent="0.3">
      <c r="A229" t="str">
        <f t="shared" si="33"/>
        <v>3250085</v>
      </c>
      <c r="B229" t="str">
        <f>IF('Source - Funds'!A229="","",'Source - Funds'!A229)</f>
        <v>2026</v>
      </c>
      <c r="C229" t="str">
        <f>IF('Source - Funds'!B229="","",'Source - Funds'!B229)</f>
        <v>32</v>
      </c>
      <c r="D229" t="str">
        <f>IF('Source - Funds'!C229="","",'Source - Funds'!C229)</f>
        <v>5</v>
      </c>
      <c r="E229" t="str">
        <f>IF('Source - Funds'!D229="","",'Source - Funds'!D229)</f>
        <v>0085</v>
      </c>
      <c r="F229" t="str">
        <f>IF('Source - Funds'!E229="","",'Source - Funds'!E229)</f>
        <v>CLAYTON PUBLIC LIBRARY</v>
      </c>
      <c r="G229" t="str">
        <f>IF('Source - Funds'!F229="","",'Source - Funds'!F229)</f>
        <v>2011</v>
      </c>
      <c r="H229" t="str">
        <f>IF('Source - Funds'!G229="","",'Source - Funds'!G229)</f>
        <v>LIRF</v>
      </c>
      <c r="I229">
        <f>IF('Source - Funds'!H229="","",'Source - Funds'!H229)</f>
        <v>22598</v>
      </c>
      <c r="J229" t="str">
        <f>IF('Source - Funds'!I229="","",'Source - Funds'!I229)</f>
        <v/>
      </c>
      <c r="K229" t="str">
        <f>IF('Source - Funds'!J229="","",'Source - Funds'!J229)</f>
        <v>N</v>
      </c>
      <c r="L229">
        <f t="shared" si="34"/>
        <v>400514</v>
      </c>
      <c r="M229">
        <v>1.04</v>
      </c>
      <c r="N229" s="24">
        <f t="shared" si="35"/>
        <v>416534.56</v>
      </c>
      <c r="O229" s="24">
        <f t="shared" si="36"/>
        <v>416533.56</v>
      </c>
      <c r="P229" s="23">
        <f t="shared" si="37"/>
        <v>416533</v>
      </c>
      <c r="Q229" s="26" t="s">
        <v>215</v>
      </c>
      <c r="R229" t="str">
        <f t="shared" si="38"/>
        <v>32</v>
      </c>
      <c r="S229" t="str">
        <f t="shared" si="39"/>
        <v>0085</v>
      </c>
      <c r="T229" t="str">
        <f t="shared" si="40"/>
        <v>5</v>
      </c>
      <c r="U229" s="27">
        <f t="shared" si="41"/>
        <v>416533</v>
      </c>
      <c r="V229" t="str">
        <f t="shared" si="42"/>
        <v>32-5-0085</v>
      </c>
      <c r="W229" t="str">
        <f t="shared" si="43"/>
        <v>2025_32_0085_5</v>
      </c>
    </row>
    <row r="230" spans="1:23" x14ac:dyDescent="0.3">
      <c r="A230" t="str">
        <f t="shared" si="33"/>
        <v>3250086</v>
      </c>
      <c r="B230" t="str">
        <f>IF('Source - Funds'!A230="","",'Source - Funds'!A230)</f>
        <v>2026</v>
      </c>
      <c r="C230" t="str">
        <f>IF('Source - Funds'!B230="","",'Source - Funds'!B230)</f>
        <v>32</v>
      </c>
      <c r="D230" t="str">
        <f>IF('Source - Funds'!C230="","",'Source - Funds'!C230)</f>
        <v>5</v>
      </c>
      <c r="E230" t="str">
        <f>IF('Source - Funds'!D230="","",'Source - Funds'!D230)</f>
        <v>0086</v>
      </c>
      <c r="F230" t="str">
        <f>IF('Source - Funds'!E230="","",'Source - Funds'!E230)</f>
        <v>COATESVILLE-CLAY TOWNSHIP PUBLIC LIBRARY</v>
      </c>
      <c r="G230" t="str">
        <f>IF('Source - Funds'!F230="","",'Source - Funds'!F230)</f>
        <v>0180</v>
      </c>
      <c r="H230" t="str">
        <f>IF('Source - Funds'!G230="","",'Source - Funds'!G230)</f>
        <v>DEBT SERVICE</v>
      </c>
      <c r="I230">
        <f>IF('Source - Funds'!H230="","",'Source - Funds'!H230)</f>
        <v>117000</v>
      </c>
      <c r="J230" t="str">
        <f>IF('Source - Funds'!I230="","",'Source - Funds'!I230)</f>
        <v/>
      </c>
      <c r="K230" t="str">
        <f>IF('Source - Funds'!J230="","",'Source - Funds'!J230)</f>
        <v>N</v>
      </c>
      <c r="L230">
        <f t="shared" si="34"/>
        <v>400960</v>
      </c>
      <c r="M230">
        <v>1.04</v>
      </c>
      <c r="N230" s="24">
        <f t="shared" si="35"/>
        <v>416998.40000000002</v>
      </c>
      <c r="O230" s="24">
        <f t="shared" si="36"/>
        <v>416997.4</v>
      </c>
      <c r="P230" s="23">
        <f t="shared" si="37"/>
        <v>416997</v>
      </c>
      <c r="Q230" s="26" t="s">
        <v>215</v>
      </c>
      <c r="R230" t="str">
        <f t="shared" si="38"/>
        <v>32</v>
      </c>
      <c r="S230" t="str">
        <f t="shared" si="39"/>
        <v>0086</v>
      </c>
      <c r="T230" t="str">
        <f t="shared" si="40"/>
        <v>5</v>
      </c>
      <c r="U230" s="27">
        <f t="shared" si="41"/>
        <v>416997</v>
      </c>
      <c r="V230" t="str">
        <f t="shared" si="42"/>
        <v>32-5-0086</v>
      </c>
      <c r="W230" t="str">
        <f t="shared" si="43"/>
        <v>2025_32_0086_5</v>
      </c>
    </row>
    <row r="231" spans="1:23" x14ac:dyDescent="0.3">
      <c r="A231" t="str">
        <f t="shared" si="33"/>
        <v>3250086</v>
      </c>
      <c r="B231" t="str">
        <f>IF('Source - Funds'!A231="","",'Source - Funds'!A231)</f>
        <v>2026</v>
      </c>
      <c r="C231" t="str">
        <f>IF('Source - Funds'!B231="","",'Source - Funds'!B231)</f>
        <v>32</v>
      </c>
      <c r="D231" t="str">
        <f>IF('Source - Funds'!C231="","",'Source - Funds'!C231)</f>
        <v>5</v>
      </c>
      <c r="E231" t="str">
        <f>IF('Source - Funds'!D231="","",'Source - Funds'!D231)</f>
        <v>0086</v>
      </c>
      <c r="F231" t="str">
        <f>IF('Source - Funds'!E231="","",'Source - Funds'!E231)</f>
        <v>COATESVILLE-CLAY TOWNSHIP PUBLIC LIBRARY</v>
      </c>
      <c r="G231" t="str">
        <f>IF('Source - Funds'!F231="","",'Source - Funds'!F231)</f>
        <v>0101</v>
      </c>
      <c r="H231" t="str">
        <f>IF('Source - Funds'!G231="","",'Source - Funds'!G231)</f>
        <v>GENERAL</v>
      </c>
      <c r="I231">
        <f>IF('Source - Funds'!H231="","",'Source - Funds'!H231)</f>
        <v>283960</v>
      </c>
      <c r="J231" t="str">
        <f>IF('Source - Funds'!I231="","",'Source - Funds'!I231)</f>
        <v/>
      </c>
      <c r="K231" t="str">
        <f>IF('Source - Funds'!J231="","",'Source - Funds'!J231)</f>
        <v>N</v>
      </c>
      <c r="L231">
        <f t="shared" si="34"/>
        <v>400960</v>
      </c>
      <c r="M231">
        <v>1.04</v>
      </c>
      <c r="N231" s="24">
        <f t="shared" si="35"/>
        <v>416998.40000000002</v>
      </c>
      <c r="O231" s="24">
        <f t="shared" si="36"/>
        <v>416997.4</v>
      </c>
      <c r="P231" s="23">
        <f t="shared" si="37"/>
        <v>416997</v>
      </c>
      <c r="Q231" s="26" t="s">
        <v>215</v>
      </c>
      <c r="R231" t="str">
        <f t="shared" si="38"/>
        <v>32</v>
      </c>
      <c r="S231" t="str">
        <f t="shared" si="39"/>
        <v>0086</v>
      </c>
      <c r="T231" t="str">
        <f t="shared" si="40"/>
        <v>5</v>
      </c>
      <c r="U231" s="27">
        <f t="shared" si="41"/>
        <v>416997</v>
      </c>
      <c r="V231" t="str">
        <f t="shared" si="42"/>
        <v>32-5-0086</v>
      </c>
      <c r="W231" t="str">
        <f t="shared" si="43"/>
        <v>2025_32_0086_5</v>
      </c>
    </row>
    <row r="232" spans="1:23" x14ac:dyDescent="0.3">
      <c r="A232" t="str">
        <f t="shared" si="33"/>
        <v>3250087</v>
      </c>
      <c r="B232" t="str">
        <f>IF('Source - Funds'!A232="","",'Source - Funds'!A232)</f>
        <v>2026</v>
      </c>
      <c r="C232" t="str">
        <f>IF('Source - Funds'!B232="","",'Source - Funds'!B232)</f>
        <v>32</v>
      </c>
      <c r="D232" t="str">
        <f>IF('Source - Funds'!C232="","",'Source - Funds'!C232)</f>
        <v>5</v>
      </c>
      <c r="E232" t="str">
        <f>IF('Source - Funds'!D232="","",'Source - Funds'!D232)</f>
        <v>0087</v>
      </c>
      <c r="F232" t="str">
        <f>IF('Source - Funds'!E232="","",'Source - Funds'!E232)</f>
        <v>DANVILLE PUBLIC LIBRARY</v>
      </c>
      <c r="G232" t="str">
        <f>IF('Source - Funds'!F232="","",'Source - Funds'!F232)</f>
        <v>0101</v>
      </c>
      <c r="H232" t="str">
        <f>IF('Source - Funds'!G232="","",'Source - Funds'!G232)</f>
        <v>GENERAL</v>
      </c>
      <c r="I232">
        <f>IF('Source - Funds'!H232="","",'Source - Funds'!H232)</f>
        <v>1031323</v>
      </c>
      <c r="J232" t="str">
        <f>IF('Source - Funds'!I232="","",'Source - Funds'!I232)</f>
        <v/>
      </c>
      <c r="K232" t="str">
        <f>IF('Source - Funds'!J232="","",'Source - Funds'!J232)</f>
        <v>N</v>
      </c>
      <c r="L232">
        <f t="shared" si="34"/>
        <v>1287198</v>
      </c>
      <c r="M232">
        <v>1.04</v>
      </c>
      <c r="N232" s="24">
        <f t="shared" si="35"/>
        <v>1338685.9200000002</v>
      </c>
      <c r="O232" s="24">
        <f t="shared" si="36"/>
        <v>1338684.9200000002</v>
      </c>
      <c r="P232" s="23">
        <f t="shared" si="37"/>
        <v>1338684</v>
      </c>
      <c r="Q232" s="26" t="s">
        <v>215</v>
      </c>
      <c r="R232" t="str">
        <f t="shared" si="38"/>
        <v>32</v>
      </c>
      <c r="S232" t="str">
        <f t="shared" si="39"/>
        <v>0087</v>
      </c>
      <c r="T232" t="str">
        <f t="shared" si="40"/>
        <v>5</v>
      </c>
      <c r="U232" s="27">
        <f t="shared" si="41"/>
        <v>1338684</v>
      </c>
      <c r="V232" t="str">
        <f t="shared" si="42"/>
        <v>32-5-0087</v>
      </c>
      <c r="W232" t="str">
        <f t="shared" si="43"/>
        <v>2025_32_0087_5</v>
      </c>
    </row>
    <row r="233" spans="1:23" x14ac:dyDescent="0.3">
      <c r="A233" t="str">
        <f t="shared" si="33"/>
        <v>3250087</v>
      </c>
      <c r="B233" t="str">
        <f>IF('Source - Funds'!A233="","",'Source - Funds'!A233)</f>
        <v>2026</v>
      </c>
      <c r="C233" t="str">
        <f>IF('Source - Funds'!B233="","",'Source - Funds'!B233)</f>
        <v>32</v>
      </c>
      <c r="D233" t="str">
        <f>IF('Source - Funds'!C233="","",'Source - Funds'!C233)</f>
        <v>5</v>
      </c>
      <c r="E233" t="str">
        <f>IF('Source - Funds'!D233="","",'Source - Funds'!D233)</f>
        <v>0087</v>
      </c>
      <c r="F233" t="str">
        <f>IF('Source - Funds'!E233="","",'Source - Funds'!E233)</f>
        <v>DANVILLE PUBLIC LIBRARY</v>
      </c>
      <c r="G233" t="str">
        <f>IF('Source - Funds'!F233="","",'Source - Funds'!F233)</f>
        <v>0061</v>
      </c>
      <c r="H233" t="str">
        <f>IF('Source - Funds'!G233="","",'Source - Funds'!G233)</f>
        <v>RAINY DAY</v>
      </c>
      <c r="I233">
        <f>IF('Source - Funds'!H233="","",'Source - Funds'!H233)</f>
        <v>15775</v>
      </c>
      <c r="J233" t="str">
        <f>IF('Source - Funds'!I233="","",'Source - Funds'!I233)</f>
        <v/>
      </c>
      <c r="K233" t="str">
        <f>IF('Source - Funds'!J233="","",'Source - Funds'!J233)</f>
        <v>N</v>
      </c>
      <c r="L233">
        <f t="shared" si="34"/>
        <v>1287198</v>
      </c>
      <c r="M233">
        <v>1.04</v>
      </c>
      <c r="N233" s="24">
        <f t="shared" si="35"/>
        <v>1338685.9200000002</v>
      </c>
      <c r="O233" s="24">
        <f t="shared" si="36"/>
        <v>1338684.9200000002</v>
      </c>
      <c r="P233" s="23">
        <f t="shared" si="37"/>
        <v>1338684</v>
      </c>
      <c r="Q233" s="26" t="s">
        <v>215</v>
      </c>
      <c r="R233" t="str">
        <f t="shared" si="38"/>
        <v>32</v>
      </c>
      <c r="S233" t="str">
        <f t="shared" si="39"/>
        <v>0087</v>
      </c>
      <c r="T233" t="str">
        <f t="shared" si="40"/>
        <v>5</v>
      </c>
      <c r="U233" s="27">
        <f t="shared" si="41"/>
        <v>1338684</v>
      </c>
      <c r="V233" t="str">
        <f t="shared" si="42"/>
        <v>32-5-0087</v>
      </c>
      <c r="W233" t="str">
        <f t="shared" si="43"/>
        <v>2025_32_0087_5</v>
      </c>
    </row>
    <row r="234" spans="1:23" x14ac:dyDescent="0.3">
      <c r="A234" t="str">
        <f t="shared" si="33"/>
        <v>3250087</v>
      </c>
      <c r="B234" t="str">
        <f>IF('Source - Funds'!A234="","",'Source - Funds'!A234)</f>
        <v>2026</v>
      </c>
      <c r="C234" t="str">
        <f>IF('Source - Funds'!B234="","",'Source - Funds'!B234)</f>
        <v>32</v>
      </c>
      <c r="D234" t="str">
        <f>IF('Source - Funds'!C234="","",'Source - Funds'!C234)</f>
        <v>5</v>
      </c>
      <c r="E234" t="str">
        <f>IF('Source - Funds'!D234="","",'Source - Funds'!D234)</f>
        <v>0087</v>
      </c>
      <c r="F234" t="str">
        <f>IF('Source - Funds'!E234="","",'Source - Funds'!E234)</f>
        <v>DANVILLE PUBLIC LIBRARY</v>
      </c>
      <c r="G234" t="str">
        <f>IF('Source - Funds'!F234="","",'Source - Funds'!F234)</f>
        <v>0180</v>
      </c>
      <c r="H234" t="str">
        <f>IF('Source - Funds'!G234="","",'Source - Funds'!G234)</f>
        <v>DEBT SERVICE</v>
      </c>
      <c r="I234">
        <f>IF('Source - Funds'!H234="","",'Source - Funds'!H234)</f>
        <v>230100</v>
      </c>
      <c r="J234" t="str">
        <f>IF('Source - Funds'!I234="","",'Source - Funds'!I234)</f>
        <v/>
      </c>
      <c r="K234" t="str">
        <f>IF('Source - Funds'!J234="","",'Source - Funds'!J234)</f>
        <v>N</v>
      </c>
      <c r="L234">
        <f t="shared" si="34"/>
        <v>1287198</v>
      </c>
      <c r="M234">
        <v>1.04</v>
      </c>
      <c r="N234" s="24">
        <f t="shared" si="35"/>
        <v>1338685.9200000002</v>
      </c>
      <c r="O234" s="24">
        <f t="shared" si="36"/>
        <v>1338684.9200000002</v>
      </c>
      <c r="P234" s="23">
        <f t="shared" si="37"/>
        <v>1338684</v>
      </c>
      <c r="Q234" s="26" t="s">
        <v>215</v>
      </c>
      <c r="R234" t="str">
        <f t="shared" si="38"/>
        <v>32</v>
      </c>
      <c r="S234" t="str">
        <f t="shared" si="39"/>
        <v>0087</v>
      </c>
      <c r="T234" t="str">
        <f t="shared" si="40"/>
        <v>5</v>
      </c>
      <c r="U234" s="27">
        <f t="shared" si="41"/>
        <v>1338684</v>
      </c>
      <c r="V234" t="str">
        <f t="shared" si="42"/>
        <v>32-5-0087</v>
      </c>
      <c r="W234" t="str">
        <f t="shared" si="43"/>
        <v>2025_32_0087_5</v>
      </c>
    </row>
    <row r="235" spans="1:23" x14ac:dyDescent="0.3">
      <c r="A235" t="str">
        <f t="shared" si="33"/>
        <v>3250087</v>
      </c>
      <c r="B235" t="str">
        <f>IF('Source - Funds'!A235="","",'Source - Funds'!A235)</f>
        <v>2026</v>
      </c>
      <c r="C235" t="str">
        <f>IF('Source - Funds'!B235="","",'Source - Funds'!B235)</f>
        <v>32</v>
      </c>
      <c r="D235" t="str">
        <f>IF('Source - Funds'!C235="","",'Source - Funds'!C235)</f>
        <v>5</v>
      </c>
      <c r="E235" t="str">
        <f>IF('Source - Funds'!D235="","",'Source - Funds'!D235)</f>
        <v>0087</v>
      </c>
      <c r="F235" t="str">
        <f>IF('Source - Funds'!E235="","",'Source - Funds'!E235)</f>
        <v>DANVILLE PUBLIC LIBRARY</v>
      </c>
      <c r="G235" t="str">
        <f>IF('Source - Funds'!F235="","",'Source - Funds'!F235)</f>
        <v>2011</v>
      </c>
      <c r="H235" t="str">
        <f>IF('Source - Funds'!G235="","",'Source - Funds'!G235)</f>
        <v>LIRF</v>
      </c>
      <c r="I235">
        <f>IF('Source - Funds'!H235="","",'Source - Funds'!H235)</f>
        <v>10000</v>
      </c>
      <c r="J235" t="str">
        <f>IF('Source - Funds'!I235="","",'Source - Funds'!I235)</f>
        <v/>
      </c>
      <c r="K235" t="str">
        <f>IF('Source - Funds'!J235="","",'Source - Funds'!J235)</f>
        <v>N</v>
      </c>
      <c r="L235">
        <f t="shared" si="34"/>
        <v>1287198</v>
      </c>
      <c r="M235">
        <v>1.04</v>
      </c>
      <c r="N235" s="24">
        <f t="shared" si="35"/>
        <v>1338685.9200000002</v>
      </c>
      <c r="O235" s="24">
        <f t="shared" si="36"/>
        <v>1338684.9200000002</v>
      </c>
      <c r="P235" s="23">
        <f t="shared" si="37"/>
        <v>1338684</v>
      </c>
      <c r="Q235" s="26" t="s">
        <v>215</v>
      </c>
      <c r="R235" t="str">
        <f t="shared" si="38"/>
        <v>32</v>
      </c>
      <c r="S235" t="str">
        <f t="shared" si="39"/>
        <v>0087</v>
      </c>
      <c r="T235" t="str">
        <f t="shared" si="40"/>
        <v>5</v>
      </c>
      <c r="U235" s="27">
        <f t="shared" si="41"/>
        <v>1338684</v>
      </c>
      <c r="V235" t="str">
        <f t="shared" si="42"/>
        <v>32-5-0087</v>
      </c>
      <c r="W235" t="str">
        <f t="shared" si="43"/>
        <v>2025_32_0087_5</v>
      </c>
    </row>
    <row r="236" spans="1:23" x14ac:dyDescent="0.3">
      <c r="A236" t="str">
        <f t="shared" si="33"/>
        <v>3250088</v>
      </c>
      <c r="B236" t="str">
        <f>IF('Source - Funds'!A236="","",'Source - Funds'!A236)</f>
        <v>2026</v>
      </c>
      <c r="C236" t="str">
        <f>IF('Source - Funds'!B236="","",'Source - Funds'!B236)</f>
        <v>32</v>
      </c>
      <c r="D236" t="str">
        <f>IF('Source - Funds'!C236="","",'Source - Funds'!C236)</f>
        <v>5</v>
      </c>
      <c r="E236" t="str">
        <f>IF('Source - Funds'!D236="","",'Source - Funds'!D236)</f>
        <v>0088</v>
      </c>
      <c r="F236" t="str">
        <f>IF('Source - Funds'!E236="","",'Source - Funds'!E236)</f>
        <v>PLAINFIELD - GUILFORD TWP PUBLIC LIBRARY</v>
      </c>
      <c r="G236" t="str">
        <f>IF('Source - Funds'!F236="","",'Source - Funds'!F236)</f>
        <v>2011</v>
      </c>
      <c r="H236" t="str">
        <f>IF('Source - Funds'!G236="","",'Source - Funds'!G236)</f>
        <v>LIRF</v>
      </c>
      <c r="I236">
        <f>IF('Source - Funds'!H236="","",'Source - Funds'!H236)</f>
        <v>100000</v>
      </c>
      <c r="J236" t="str">
        <f>IF('Source - Funds'!I236="","",'Source - Funds'!I236)</f>
        <v/>
      </c>
      <c r="K236" t="str">
        <f>IF('Source - Funds'!J236="","",'Source - Funds'!J236)</f>
        <v>N</v>
      </c>
      <c r="L236">
        <f t="shared" si="34"/>
        <v>4396531</v>
      </c>
      <c r="M236">
        <v>1.04</v>
      </c>
      <c r="N236" s="24">
        <f t="shared" si="35"/>
        <v>4572392.24</v>
      </c>
      <c r="O236" s="24">
        <f t="shared" si="36"/>
        <v>4572391.24</v>
      </c>
      <c r="P236" s="23">
        <f t="shared" si="37"/>
        <v>4572391</v>
      </c>
      <c r="Q236" s="26" t="s">
        <v>215</v>
      </c>
      <c r="R236" t="str">
        <f t="shared" si="38"/>
        <v>32</v>
      </c>
      <c r="S236" t="str">
        <f t="shared" si="39"/>
        <v>0088</v>
      </c>
      <c r="T236" t="str">
        <f t="shared" si="40"/>
        <v>5</v>
      </c>
      <c r="U236" s="27">
        <f t="shared" si="41"/>
        <v>4572391</v>
      </c>
      <c r="V236" t="str">
        <f t="shared" si="42"/>
        <v>32-5-0088</v>
      </c>
      <c r="W236" t="str">
        <f t="shared" si="43"/>
        <v>2025_32_0088_5</v>
      </c>
    </row>
    <row r="237" spans="1:23" x14ac:dyDescent="0.3">
      <c r="A237" t="str">
        <f t="shared" si="33"/>
        <v>3250088</v>
      </c>
      <c r="B237" t="str">
        <f>IF('Source - Funds'!A237="","",'Source - Funds'!A237)</f>
        <v>2026</v>
      </c>
      <c r="C237" t="str">
        <f>IF('Source - Funds'!B237="","",'Source - Funds'!B237)</f>
        <v>32</v>
      </c>
      <c r="D237" t="str">
        <f>IF('Source - Funds'!C237="","",'Source - Funds'!C237)</f>
        <v>5</v>
      </c>
      <c r="E237" t="str">
        <f>IF('Source - Funds'!D237="","",'Source - Funds'!D237)</f>
        <v>0088</v>
      </c>
      <c r="F237" t="str">
        <f>IF('Source - Funds'!E237="","",'Source - Funds'!E237)</f>
        <v>PLAINFIELD - GUILFORD TWP PUBLIC LIBRARY</v>
      </c>
      <c r="G237" t="str">
        <f>IF('Source - Funds'!F237="","",'Source - Funds'!F237)</f>
        <v>0180</v>
      </c>
      <c r="H237" t="str">
        <f>IF('Source - Funds'!G237="","",'Source - Funds'!G237)</f>
        <v>DEBT SERVICE</v>
      </c>
      <c r="I237">
        <f>IF('Source - Funds'!H237="","",'Source - Funds'!H237)</f>
        <v>623800</v>
      </c>
      <c r="J237" t="str">
        <f>IF('Source - Funds'!I237="","",'Source - Funds'!I237)</f>
        <v/>
      </c>
      <c r="K237" t="str">
        <f>IF('Source - Funds'!J237="","",'Source - Funds'!J237)</f>
        <v>N</v>
      </c>
      <c r="L237">
        <f t="shared" si="34"/>
        <v>4396531</v>
      </c>
      <c r="M237">
        <v>1.04</v>
      </c>
      <c r="N237" s="24">
        <f t="shared" si="35"/>
        <v>4572392.24</v>
      </c>
      <c r="O237" s="24">
        <f t="shared" si="36"/>
        <v>4572391.24</v>
      </c>
      <c r="P237" s="23">
        <f t="shared" si="37"/>
        <v>4572391</v>
      </c>
      <c r="Q237" s="26" t="s">
        <v>215</v>
      </c>
      <c r="R237" t="str">
        <f t="shared" si="38"/>
        <v>32</v>
      </c>
      <c r="S237" t="str">
        <f t="shared" si="39"/>
        <v>0088</v>
      </c>
      <c r="T237" t="str">
        <f t="shared" si="40"/>
        <v>5</v>
      </c>
      <c r="U237" s="27">
        <f t="shared" si="41"/>
        <v>4572391</v>
      </c>
      <c r="V237" t="str">
        <f t="shared" si="42"/>
        <v>32-5-0088</v>
      </c>
      <c r="W237" t="str">
        <f t="shared" si="43"/>
        <v>2025_32_0088_5</v>
      </c>
    </row>
    <row r="238" spans="1:23" x14ac:dyDescent="0.3">
      <c r="A238" t="str">
        <f t="shared" si="33"/>
        <v>3250088</v>
      </c>
      <c r="B238" t="str">
        <f>IF('Source - Funds'!A238="","",'Source - Funds'!A238)</f>
        <v>2026</v>
      </c>
      <c r="C238" t="str">
        <f>IF('Source - Funds'!B238="","",'Source - Funds'!B238)</f>
        <v>32</v>
      </c>
      <c r="D238" t="str">
        <f>IF('Source - Funds'!C238="","",'Source - Funds'!C238)</f>
        <v>5</v>
      </c>
      <c r="E238" t="str">
        <f>IF('Source - Funds'!D238="","",'Source - Funds'!D238)</f>
        <v>0088</v>
      </c>
      <c r="F238" t="str">
        <f>IF('Source - Funds'!E238="","",'Source - Funds'!E238)</f>
        <v>PLAINFIELD - GUILFORD TWP PUBLIC LIBRARY</v>
      </c>
      <c r="G238" t="str">
        <f>IF('Source - Funds'!F238="","",'Source - Funds'!F238)</f>
        <v>0061</v>
      </c>
      <c r="H238" t="str">
        <f>IF('Source - Funds'!G238="","",'Source - Funds'!G238)</f>
        <v>RAINY DAY</v>
      </c>
      <c r="I238">
        <f>IF('Source - Funds'!H238="","",'Source - Funds'!H238)</f>
        <v>415510</v>
      </c>
      <c r="J238" t="str">
        <f>IF('Source - Funds'!I238="","",'Source - Funds'!I238)</f>
        <v/>
      </c>
      <c r="K238" t="str">
        <f>IF('Source - Funds'!J238="","",'Source - Funds'!J238)</f>
        <v>N</v>
      </c>
      <c r="L238">
        <f t="shared" si="34"/>
        <v>4396531</v>
      </c>
      <c r="M238">
        <v>1.04</v>
      </c>
      <c r="N238" s="24">
        <f t="shared" si="35"/>
        <v>4572392.24</v>
      </c>
      <c r="O238" s="24">
        <f t="shared" si="36"/>
        <v>4572391.24</v>
      </c>
      <c r="P238" s="23">
        <f t="shared" si="37"/>
        <v>4572391</v>
      </c>
      <c r="Q238" s="26" t="s">
        <v>215</v>
      </c>
      <c r="R238" t="str">
        <f t="shared" si="38"/>
        <v>32</v>
      </c>
      <c r="S238" t="str">
        <f t="shared" si="39"/>
        <v>0088</v>
      </c>
      <c r="T238" t="str">
        <f t="shared" si="40"/>
        <v>5</v>
      </c>
      <c r="U238" s="27">
        <f t="shared" si="41"/>
        <v>4572391</v>
      </c>
      <c r="V238" t="str">
        <f t="shared" si="42"/>
        <v>32-5-0088</v>
      </c>
      <c r="W238" t="str">
        <f t="shared" si="43"/>
        <v>2025_32_0088_5</v>
      </c>
    </row>
    <row r="239" spans="1:23" x14ac:dyDescent="0.3">
      <c r="A239" t="str">
        <f t="shared" si="33"/>
        <v>3250088</v>
      </c>
      <c r="B239" t="str">
        <f>IF('Source - Funds'!A239="","",'Source - Funds'!A239)</f>
        <v>2026</v>
      </c>
      <c r="C239" t="str">
        <f>IF('Source - Funds'!B239="","",'Source - Funds'!B239)</f>
        <v>32</v>
      </c>
      <c r="D239" t="str">
        <f>IF('Source - Funds'!C239="","",'Source - Funds'!C239)</f>
        <v>5</v>
      </c>
      <c r="E239" t="str">
        <f>IF('Source - Funds'!D239="","",'Source - Funds'!D239)</f>
        <v>0088</v>
      </c>
      <c r="F239" t="str">
        <f>IF('Source - Funds'!E239="","",'Source - Funds'!E239)</f>
        <v>PLAINFIELD - GUILFORD TWP PUBLIC LIBRARY</v>
      </c>
      <c r="G239" t="str">
        <f>IF('Source - Funds'!F239="","",'Source - Funds'!F239)</f>
        <v>0101</v>
      </c>
      <c r="H239" t="str">
        <f>IF('Source - Funds'!G239="","",'Source - Funds'!G239)</f>
        <v>GENERAL</v>
      </c>
      <c r="I239">
        <f>IF('Source - Funds'!H239="","",'Source - Funds'!H239)</f>
        <v>3257221</v>
      </c>
      <c r="J239" t="str">
        <f>IF('Source - Funds'!I239="","",'Source - Funds'!I239)</f>
        <v/>
      </c>
      <c r="K239" t="str">
        <f>IF('Source - Funds'!J239="","",'Source - Funds'!J239)</f>
        <v>N</v>
      </c>
      <c r="L239">
        <f t="shared" si="34"/>
        <v>4396531</v>
      </c>
      <c r="M239">
        <v>1.04</v>
      </c>
      <c r="N239" s="24">
        <f t="shared" si="35"/>
        <v>4572392.24</v>
      </c>
      <c r="O239" s="24">
        <f t="shared" si="36"/>
        <v>4572391.24</v>
      </c>
      <c r="P239" s="23">
        <f t="shared" si="37"/>
        <v>4572391</v>
      </c>
      <c r="Q239" s="26" t="s">
        <v>215</v>
      </c>
      <c r="R239" t="str">
        <f t="shared" si="38"/>
        <v>32</v>
      </c>
      <c r="S239" t="str">
        <f t="shared" si="39"/>
        <v>0088</v>
      </c>
      <c r="T239" t="str">
        <f t="shared" si="40"/>
        <v>5</v>
      </c>
      <c r="U239" s="27">
        <f t="shared" si="41"/>
        <v>4572391</v>
      </c>
      <c r="V239" t="str">
        <f t="shared" si="42"/>
        <v>32-5-0088</v>
      </c>
      <c r="W239" t="str">
        <f t="shared" si="43"/>
        <v>2025_32_0088_5</v>
      </c>
    </row>
    <row r="240" spans="1:23" x14ac:dyDescent="0.3">
      <c r="A240" t="str">
        <f t="shared" si="33"/>
        <v>3350089</v>
      </c>
      <c r="B240" t="str">
        <f>IF('Source - Funds'!A240="","",'Source - Funds'!A240)</f>
        <v>2026</v>
      </c>
      <c r="C240" t="str">
        <f>IF('Source - Funds'!B240="","",'Source - Funds'!B240)</f>
        <v>33</v>
      </c>
      <c r="D240" t="str">
        <f>IF('Source - Funds'!C240="","",'Source - Funds'!C240)</f>
        <v>5</v>
      </c>
      <c r="E240" t="str">
        <f>IF('Source - Funds'!D240="","",'Source - Funds'!D240)</f>
        <v>0089</v>
      </c>
      <c r="F240" t="str">
        <f>IF('Source - Funds'!E240="","",'Source - Funds'!E240)</f>
        <v>KNIGHTSTOWN PUBLIC LIBRARY</v>
      </c>
      <c r="G240" t="str">
        <f>IF('Source - Funds'!F240="","",'Source - Funds'!F240)</f>
        <v>0101</v>
      </c>
      <c r="H240" t="str">
        <f>IF('Source - Funds'!G240="","",'Source - Funds'!G240)</f>
        <v>GENERAL</v>
      </c>
      <c r="I240">
        <f>IF('Source - Funds'!H240="","",'Source - Funds'!H240)</f>
        <v>129333</v>
      </c>
      <c r="J240" t="str">
        <f>IF('Source - Funds'!I240="","",'Source - Funds'!I240)</f>
        <v/>
      </c>
      <c r="K240" t="str">
        <f>IF('Source - Funds'!J240="","",'Source - Funds'!J240)</f>
        <v>N</v>
      </c>
      <c r="L240">
        <f t="shared" si="34"/>
        <v>129333</v>
      </c>
      <c r="M240">
        <v>1.04</v>
      </c>
      <c r="N240" s="24">
        <f t="shared" si="35"/>
        <v>134506.32</v>
      </c>
      <c r="O240" s="24">
        <f t="shared" si="36"/>
        <v>134505.32</v>
      </c>
      <c r="P240" s="23">
        <f t="shared" si="37"/>
        <v>134505</v>
      </c>
      <c r="Q240" s="26" t="s">
        <v>215</v>
      </c>
      <c r="R240" t="str">
        <f t="shared" si="38"/>
        <v>33</v>
      </c>
      <c r="S240" t="str">
        <f t="shared" si="39"/>
        <v>0089</v>
      </c>
      <c r="T240" t="str">
        <f t="shared" si="40"/>
        <v>5</v>
      </c>
      <c r="U240" s="27">
        <f t="shared" si="41"/>
        <v>134505</v>
      </c>
      <c r="V240" t="str">
        <f t="shared" si="42"/>
        <v>33-5-0089</v>
      </c>
      <c r="W240" t="str">
        <f t="shared" si="43"/>
        <v>2025_33_0089_5</v>
      </c>
    </row>
    <row r="241" spans="1:23" x14ac:dyDescent="0.3">
      <c r="A241" t="str">
        <f t="shared" si="33"/>
        <v>3350090</v>
      </c>
      <c r="B241" t="str">
        <f>IF('Source - Funds'!A241="","",'Source - Funds'!A241)</f>
        <v>2026</v>
      </c>
      <c r="C241" t="str">
        <f>IF('Source - Funds'!B241="","",'Source - Funds'!B241)</f>
        <v>33</v>
      </c>
      <c r="D241" t="str">
        <f>IF('Source - Funds'!C241="","",'Source - Funds'!C241)</f>
        <v>5</v>
      </c>
      <c r="E241" t="str">
        <f>IF('Source - Funds'!D241="","",'Source - Funds'!D241)</f>
        <v>0090</v>
      </c>
      <c r="F241" t="str">
        <f>IF('Source - Funds'!E241="","",'Source - Funds'!E241)</f>
        <v>MIDDLETOWN-FALL CREEK TWP PUBLIC LIBRARY</v>
      </c>
      <c r="G241" t="str">
        <f>IF('Source - Funds'!F241="","",'Source - Funds'!F241)</f>
        <v>0101</v>
      </c>
      <c r="H241" t="str">
        <f>IF('Source - Funds'!G241="","",'Source - Funds'!G241)</f>
        <v>GENERAL</v>
      </c>
      <c r="I241">
        <f>IF('Source - Funds'!H241="","",'Source - Funds'!H241)</f>
        <v>219363</v>
      </c>
      <c r="J241" t="str">
        <f>IF('Source - Funds'!I241="","",'Source - Funds'!I241)</f>
        <v/>
      </c>
      <c r="K241" t="str">
        <f>IF('Source - Funds'!J241="","",'Source - Funds'!J241)</f>
        <v>N</v>
      </c>
      <c r="L241">
        <f t="shared" si="34"/>
        <v>219363</v>
      </c>
      <c r="M241">
        <v>1.04</v>
      </c>
      <c r="N241" s="24">
        <f t="shared" si="35"/>
        <v>228137.52000000002</v>
      </c>
      <c r="O241" s="24">
        <f t="shared" si="36"/>
        <v>228136.52000000002</v>
      </c>
      <c r="P241" s="23">
        <f t="shared" si="37"/>
        <v>228136</v>
      </c>
      <c r="Q241" s="26" t="s">
        <v>215</v>
      </c>
      <c r="R241" t="str">
        <f t="shared" si="38"/>
        <v>33</v>
      </c>
      <c r="S241" t="str">
        <f t="shared" si="39"/>
        <v>0090</v>
      </c>
      <c r="T241" t="str">
        <f t="shared" si="40"/>
        <v>5</v>
      </c>
      <c r="U241" s="27">
        <f t="shared" si="41"/>
        <v>228136</v>
      </c>
      <c r="V241" t="str">
        <f t="shared" si="42"/>
        <v>33-5-0090</v>
      </c>
      <c r="W241" t="str">
        <f t="shared" si="43"/>
        <v>2025_33_0090_5</v>
      </c>
    </row>
    <row r="242" spans="1:23" x14ac:dyDescent="0.3">
      <c r="A242" t="str">
        <f t="shared" si="33"/>
        <v>3350091</v>
      </c>
      <c r="B242" t="str">
        <f>IF('Source - Funds'!A242="","",'Source - Funds'!A242)</f>
        <v>2026</v>
      </c>
      <c r="C242" t="str">
        <f>IF('Source - Funds'!B242="","",'Source - Funds'!B242)</f>
        <v>33</v>
      </c>
      <c r="D242" t="str">
        <f>IF('Source - Funds'!C242="","",'Source - Funds'!C242)</f>
        <v>5</v>
      </c>
      <c r="E242" t="str">
        <f>IF('Source - Funds'!D242="","",'Source - Funds'!D242)</f>
        <v>0091</v>
      </c>
      <c r="F242" t="str">
        <f>IF('Source - Funds'!E242="","",'Source - Funds'!E242)</f>
        <v>SPICELAND PUBLIC LIBRARY</v>
      </c>
      <c r="G242" t="str">
        <f>IF('Source - Funds'!F242="","",'Source - Funds'!F242)</f>
        <v>0101</v>
      </c>
      <c r="H242" t="str">
        <f>IF('Source - Funds'!G242="","",'Source - Funds'!G242)</f>
        <v>GENERAL</v>
      </c>
      <c r="I242">
        <f>IF('Source - Funds'!H242="","",'Source - Funds'!H242)</f>
        <v>33283</v>
      </c>
      <c r="J242" t="str">
        <f>IF('Source - Funds'!I242="","",'Source - Funds'!I242)</f>
        <v/>
      </c>
      <c r="K242" t="str">
        <f>IF('Source - Funds'!J242="","",'Source - Funds'!J242)</f>
        <v>N</v>
      </c>
      <c r="L242">
        <f t="shared" si="34"/>
        <v>33283</v>
      </c>
      <c r="M242">
        <v>1.04</v>
      </c>
      <c r="N242" s="24">
        <f t="shared" si="35"/>
        <v>34614.32</v>
      </c>
      <c r="O242" s="24">
        <f t="shared" si="36"/>
        <v>34613.32</v>
      </c>
      <c r="P242" s="23">
        <f t="shared" si="37"/>
        <v>34613</v>
      </c>
      <c r="Q242" s="26" t="s">
        <v>215</v>
      </c>
      <c r="R242" t="str">
        <f t="shared" si="38"/>
        <v>33</v>
      </c>
      <c r="S242" t="str">
        <f t="shared" si="39"/>
        <v>0091</v>
      </c>
      <c r="T242" t="str">
        <f t="shared" si="40"/>
        <v>5</v>
      </c>
      <c r="U242" s="27">
        <f t="shared" si="41"/>
        <v>34613</v>
      </c>
      <c r="V242" t="str">
        <f t="shared" si="42"/>
        <v>33-5-0091</v>
      </c>
      <c r="W242" t="str">
        <f t="shared" si="43"/>
        <v>2025_33_0091_5</v>
      </c>
    </row>
    <row r="243" spans="1:23" x14ac:dyDescent="0.3">
      <c r="A243" t="str">
        <f t="shared" si="33"/>
        <v>3350293</v>
      </c>
      <c r="B243" t="str">
        <f>IF('Source - Funds'!A243="","",'Source - Funds'!A243)</f>
        <v>2026</v>
      </c>
      <c r="C243" t="str">
        <f>IF('Source - Funds'!B243="","",'Source - Funds'!B243)</f>
        <v>33</v>
      </c>
      <c r="D243" t="str">
        <f>IF('Source - Funds'!C243="","",'Source - Funds'!C243)</f>
        <v>5</v>
      </c>
      <c r="E243" t="str">
        <f>IF('Source - Funds'!D243="","",'Source - Funds'!D243)</f>
        <v>0293</v>
      </c>
      <c r="F243" t="str">
        <f>IF('Source - Funds'!E243="","",'Source - Funds'!E243)</f>
        <v>NEW CASTLE-HENRY COUNTY PUBLIC LIBRARY</v>
      </c>
      <c r="G243" t="str">
        <f>IF('Source - Funds'!F243="","",'Source - Funds'!F243)</f>
        <v>0101</v>
      </c>
      <c r="H243" t="str">
        <f>IF('Source - Funds'!G243="","",'Source - Funds'!G243)</f>
        <v>GENERAL</v>
      </c>
      <c r="I243">
        <f>IF('Source - Funds'!H243="","",'Source - Funds'!H243)</f>
        <v>2853170</v>
      </c>
      <c r="J243" t="str">
        <f>IF('Source - Funds'!I243="","",'Source - Funds'!I243)</f>
        <v/>
      </c>
      <c r="K243" t="str">
        <f>IF('Source - Funds'!J243="","",'Source - Funds'!J243)</f>
        <v>N</v>
      </c>
      <c r="L243">
        <f t="shared" si="34"/>
        <v>4026450</v>
      </c>
      <c r="M243">
        <v>1.04</v>
      </c>
      <c r="N243" s="24">
        <f t="shared" si="35"/>
        <v>4187508</v>
      </c>
      <c r="O243" s="24">
        <f t="shared" si="36"/>
        <v>4187507</v>
      </c>
      <c r="P243" s="23">
        <f t="shared" si="37"/>
        <v>4187507</v>
      </c>
      <c r="Q243" s="26" t="s">
        <v>215</v>
      </c>
      <c r="R243" t="str">
        <f t="shared" si="38"/>
        <v>33</v>
      </c>
      <c r="S243" t="str">
        <f t="shared" si="39"/>
        <v>0293</v>
      </c>
      <c r="T243" t="str">
        <f t="shared" si="40"/>
        <v>5</v>
      </c>
      <c r="U243" s="27">
        <f t="shared" si="41"/>
        <v>4187507</v>
      </c>
      <c r="V243" t="str">
        <f t="shared" si="42"/>
        <v>33-5-0293</v>
      </c>
      <c r="W243" t="str">
        <f t="shared" si="43"/>
        <v>2025_33_0293_5</v>
      </c>
    </row>
    <row r="244" spans="1:23" x14ac:dyDescent="0.3">
      <c r="A244" t="str">
        <f t="shared" si="33"/>
        <v>3350293</v>
      </c>
      <c r="B244" t="str">
        <f>IF('Source - Funds'!A244="","",'Source - Funds'!A244)</f>
        <v>2026</v>
      </c>
      <c r="C244" t="str">
        <f>IF('Source - Funds'!B244="","",'Source - Funds'!B244)</f>
        <v>33</v>
      </c>
      <c r="D244" t="str">
        <f>IF('Source - Funds'!C244="","",'Source - Funds'!C244)</f>
        <v>5</v>
      </c>
      <c r="E244" t="str">
        <f>IF('Source - Funds'!D244="","",'Source - Funds'!D244)</f>
        <v>0293</v>
      </c>
      <c r="F244" t="str">
        <f>IF('Source - Funds'!E244="","",'Source - Funds'!E244)</f>
        <v>NEW CASTLE-HENRY COUNTY PUBLIC LIBRARY</v>
      </c>
      <c r="G244" t="str">
        <f>IF('Source - Funds'!F244="","",'Source - Funds'!F244)</f>
        <v>0061</v>
      </c>
      <c r="H244" t="str">
        <f>IF('Source - Funds'!G244="","",'Source - Funds'!G244)</f>
        <v>RAINY DAY</v>
      </c>
      <c r="I244">
        <f>IF('Source - Funds'!H244="","",'Source - Funds'!H244)</f>
        <v>204017</v>
      </c>
      <c r="J244" t="str">
        <f>IF('Source - Funds'!I244="","",'Source - Funds'!I244)</f>
        <v/>
      </c>
      <c r="K244" t="str">
        <f>IF('Source - Funds'!J244="","",'Source - Funds'!J244)</f>
        <v>N</v>
      </c>
      <c r="L244">
        <f t="shared" si="34"/>
        <v>4026450</v>
      </c>
      <c r="M244">
        <v>1.04</v>
      </c>
      <c r="N244" s="24">
        <f t="shared" si="35"/>
        <v>4187508</v>
      </c>
      <c r="O244" s="24">
        <f t="shared" si="36"/>
        <v>4187507</v>
      </c>
      <c r="P244" s="23">
        <f t="shared" si="37"/>
        <v>4187507</v>
      </c>
      <c r="Q244" s="26" t="s">
        <v>215</v>
      </c>
      <c r="R244" t="str">
        <f t="shared" si="38"/>
        <v>33</v>
      </c>
      <c r="S244" t="str">
        <f t="shared" si="39"/>
        <v>0293</v>
      </c>
      <c r="T244" t="str">
        <f t="shared" si="40"/>
        <v>5</v>
      </c>
      <c r="U244" s="27">
        <f t="shared" si="41"/>
        <v>4187507</v>
      </c>
      <c r="V244" t="str">
        <f t="shared" si="42"/>
        <v>33-5-0293</v>
      </c>
      <c r="W244" t="str">
        <f t="shared" si="43"/>
        <v>2025_33_0293_5</v>
      </c>
    </row>
    <row r="245" spans="1:23" x14ac:dyDescent="0.3">
      <c r="A245" t="str">
        <f t="shared" si="33"/>
        <v>3350293</v>
      </c>
      <c r="B245" t="str">
        <f>IF('Source - Funds'!A245="","",'Source - Funds'!A245)</f>
        <v>2026</v>
      </c>
      <c r="C245" t="str">
        <f>IF('Source - Funds'!B245="","",'Source - Funds'!B245)</f>
        <v>33</v>
      </c>
      <c r="D245" t="str">
        <f>IF('Source - Funds'!C245="","",'Source - Funds'!C245)</f>
        <v>5</v>
      </c>
      <c r="E245" t="str">
        <f>IF('Source - Funds'!D245="","",'Source - Funds'!D245)</f>
        <v>0293</v>
      </c>
      <c r="F245" t="str">
        <f>IF('Source - Funds'!E245="","",'Source - Funds'!E245)</f>
        <v>NEW CASTLE-HENRY COUNTY PUBLIC LIBRARY</v>
      </c>
      <c r="G245" t="str">
        <f>IF('Source - Funds'!F245="","",'Source - Funds'!F245)</f>
        <v>0180</v>
      </c>
      <c r="H245" t="str">
        <f>IF('Source - Funds'!G245="","",'Source - Funds'!G245)</f>
        <v>DEBT SERVICE</v>
      </c>
      <c r="I245">
        <f>IF('Source - Funds'!H245="","",'Source - Funds'!H245)</f>
        <v>969263</v>
      </c>
      <c r="J245" t="str">
        <f>IF('Source - Funds'!I245="","",'Source - Funds'!I245)</f>
        <v/>
      </c>
      <c r="K245" t="str">
        <f>IF('Source - Funds'!J245="","",'Source - Funds'!J245)</f>
        <v>N</v>
      </c>
      <c r="L245">
        <f t="shared" si="34"/>
        <v>4026450</v>
      </c>
      <c r="M245">
        <v>1.04</v>
      </c>
      <c r="N245" s="24">
        <f t="shared" si="35"/>
        <v>4187508</v>
      </c>
      <c r="O245" s="24">
        <f t="shared" si="36"/>
        <v>4187507</v>
      </c>
      <c r="P245" s="23">
        <f t="shared" si="37"/>
        <v>4187507</v>
      </c>
      <c r="Q245" s="26" t="s">
        <v>215</v>
      </c>
      <c r="R245" t="str">
        <f t="shared" si="38"/>
        <v>33</v>
      </c>
      <c r="S245" t="str">
        <f t="shared" si="39"/>
        <v>0293</v>
      </c>
      <c r="T245" t="str">
        <f t="shared" si="40"/>
        <v>5</v>
      </c>
      <c r="U245" s="27">
        <f t="shared" si="41"/>
        <v>4187507</v>
      </c>
      <c r="V245" t="str">
        <f t="shared" si="42"/>
        <v>33-5-0293</v>
      </c>
      <c r="W245" t="str">
        <f t="shared" si="43"/>
        <v>2025_33_0293_5</v>
      </c>
    </row>
    <row r="246" spans="1:23" x14ac:dyDescent="0.3">
      <c r="A246" t="str">
        <f t="shared" si="33"/>
        <v>3350293</v>
      </c>
      <c r="B246" t="str">
        <f>IF('Source - Funds'!A246="","",'Source - Funds'!A246)</f>
        <v>2026</v>
      </c>
      <c r="C246" t="str">
        <f>IF('Source - Funds'!B246="","",'Source - Funds'!B246)</f>
        <v>33</v>
      </c>
      <c r="D246" t="str">
        <f>IF('Source - Funds'!C246="","",'Source - Funds'!C246)</f>
        <v>5</v>
      </c>
      <c r="E246" t="str">
        <f>IF('Source - Funds'!D246="","",'Source - Funds'!D246)</f>
        <v>0293</v>
      </c>
      <c r="F246" t="str">
        <f>IF('Source - Funds'!E246="","",'Source - Funds'!E246)</f>
        <v>NEW CASTLE-HENRY COUNTY PUBLIC LIBRARY</v>
      </c>
      <c r="G246" t="str">
        <f>IF('Source - Funds'!F246="","",'Source - Funds'!F246)</f>
        <v>2011</v>
      </c>
      <c r="H246" t="str">
        <f>IF('Source - Funds'!G246="","",'Source - Funds'!G246)</f>
        <v>LIRF</v>
      </c>
      <c r="I246">
        <f>IF('Source - Funds'!H246="","",'Source - Funds'!H246)</f>
        <v>0</v>
      </c>
      <c r="J246" t="str">
        <f>IF('Source - Funds'!I246="","",'Source - Funds'!I246)</f>
        <v/>
      </c>
      <c r="K246" t="str">
        <f>IF('Source - Funds'!J246="","",'Source - Funds'!J246)</f>
        <v>N</v>
      </c>
      <c r="L246">
        <f t="shared" si="34"/>
        <v>4026450</v>
      </c>
      <c r="M246">
        <v>1.04</v>
      </c>
      <c r="N246" s="24">
        <f t="shared" si="35"/>
        <v>4187508</v>
      </c>
      <c r="O246" s="24">
        <f t="shared" si="36"/>
        <v>4187507</v>
      </c>
      <c r="P246" s="23">
        <f t="shared" si="37"/>
        <v>4187507</v>
      </c>
      <c r="Q246" s="26" t="s">
        <v>215</v>
      </c>
      <c r="R246" t="str">
        <f t="shared" si="38"/>
        <v>33</v>
      </c>
      <c r="S246" t="str">
        <f t="shared" si="39"/>
        <v>0293</v>
      </c>
      <c r="T246" t="str">
        <f t="shared" si="40"/>
        <v>5</v>
      </c>
      <c r="U246" s="27">
        <f t="shared" si="41"/>
        <v>4187507</v>
      </c>
      <c r="V246" t="str">
        <f t="shared" si="42"/>
        <v>33-5-0293</v>
      </c>
      <c r="W246" t="str">
        <f t="shared" si="43"/>
        <v>2025_33_0293_5</v>
      </c>
    </row>
    <row r="247" spans="1:23" x14ac:dyDescent="0.3">
      <c r="A247" t="str">
        <f t="shared" si="33"/>
        <v>3450094</v>
      </c>
      <c r="B247" t="str">
        <f>IF('Source - Funds'!A247="","",'Source - Funds'!A247)</f>
        <v>2026</v>
      </c>
      <c r="C247" t="str">
        <f>IF('Source - Funds'!B247="","",'Source - Funds'!B247)</f>
        <v>34</v>
      </c>
      <c r="D247" t="str">
        <f>IF('Source - Funds'!C247="","",'Source - Funds'!C247)</f>
        <v>5</v>
      </c>
      <c r="E247" t="str">
        <f>IF('Source - Funds'!D247="","",'Source - Funds'!D247)</f>
        <v>0094</v>
      </c>
      <c r="F247" t="str">
        <f>IF('Source - Funds'!E247="","",'Source - Funds'!E247)</f>
        <v>GREENTOWN PUBLIC LIBRARY</v>
      </c>
      <c r="G247" t="str">
        <f>IF('Source - Funds'!F247="","",'Source - Funds'!F247)</f>
        <v>0101</v>
      </c>
      <c r="H247" t="str">
        <f>IF('Source - Funds'!G247="","",'Source - Funds'!G247)</f>
        <v>GENERAL</v>
      </c>
      <c r="I247">
        <f>IF('Source - Funds'!H247="","",'Source - Funds'!H247)</f>
        <v>572999</v>
      </c>
      <c r="J247" t="str">
        <f>IF('Source - Funds'!I247="","",'Source - Funds'!I247)</f>
        <v/>
      </c>
      <c r="K247" t="str">
        <f>IF('Source - Funds'!J247="","",'Source - Funds'!J247)</f>
        <v>N</v>
      </c>
      <c r="L247">
        <f t="shared" si="34"/>
        <v>572999</v>
      </c>
      <c r="M247">
        <v>1.04</v>
      </c>
      <c r="N247" s="24">
        <f t="shared" si="35"/>
        <v>595918.96</v>
      </c>
      <c r="O247" s="24">
        <f t="shared" si="36"/>
        <v>595917.96</v>
      </c>
      <c r="P247" s="23">
        <f t="shared" si="37"/>
        <v>595917</v>
      </c>
      <c r="Q247" s="26" t="s">
        <v>215</v>
      </c>
      <c r="R247" t="str">
        <f t="shared" si="38"/>
        <v>34</v>
      </c>
      <c r="S247" t="str">
        <f t="shared" si="39"/>
        <v>0094</v>
      </c>
      <c r="T247" t="str">
        <f t="shared" si="40"/>
        <v>5</v>
      </c>
      <c r="U247" s="27">
        <f t="shared" si="41"/>
        <v>595917</v>
      </c>
      <c r="V247" t="str">
        <f t="shared" si="42"/>
        <v>34-5-0094</v>
      </c>
      <c r="W247" t="str">
        <f t="shared" si="43"/>
        <v>2025_34_0094_5</v>
      </c>
    </row>
    <row r="248" spans="1:23" x14ac:dyDescent="0.3">
      <c r="A248" t="str">
        <f t="shared" si="33"/>
        <v>3450282</v>
      </c>
      <c r="B248" t="str">
        <f>IF('Source - Funds'!A248="","",'Source - Funds'!A248)</f>
        <v>2026</v>
      </c>
      <c r="C248" t="str">
        <f>IF('Source - Funds'!B248="","",'Source - Funds'!B248)</f>
        <v>34</v>
      </c>
      <c r="D248" t="str">
        <f>IF('Source - Funds'!C248="","",'Source - Funds'!C248)</f>
        <v>5</v>
      </c>
      <c r="E248" t="str">
        <f>IF('Source - Funds'!D248="","",'Source - Funds'!D248)</f>
        <v>0282</v>
      </c>
      <c r="F248" t="str">
        <f>IF('Source - Funds'!E248="","",'Source - Funds'!E248)</f>
        <v>KOKOMO-HOWARD COUNTY PUBLIC LIBRARY</v>
      </c>
      <c r="G248" t="str">
        <f>IF('Source - Funds'!F248="","",'Source - Funds'!F248)</f>
        <v>0101</v>
      </c>
      <c r="H248" t="str">
        <f>IF('Source - Funds'!G248="","",'Source - Funds'!G248)</f>
        <v>GENERAL</v>
      </c>
      <c r="I248">
        <f>IF('Source - Funds'!H248="","",'Source - Funds'!H248)</f>
        <v>8449258</v>
      </c>
      <c r="J248" t="str">
        <f>IF('Source - Funds'!I248="","",'Source - Funds'!I248)</f>
        <v/>
      </c>
      <c r="K248" t="str">
        <f>IF('Source - Funds'!J248="","",'Source - Funds'!J248)</f>
        <v>N</v>
      </c>
      <c r="L248">
        <f t="shared" si="34"/>
        <v>8449258</v>
      </c>
      <c r="M248">
        <v>1.04</v>
      </c>
      <c r="N248" s="24">
        <f t="shared" si="35"/>
        <v>8787228.3200000003</v>
      </c>
      <c r="O248" s="24">
        <f t="shared" si="36"/>
        <v>8787227.3200000003</v>
      </c>
      <c r="P248" s="23">
        <f t="shared" si="37"/>
        <v>8787227</v>
      </c>
      <c r="Q248" s="26" t="s">
        <v>215</v>
      </c>
      <c r="R248" t="str">
        <f t="shared" si="38"/>
        <v>34</v>
      </c>
      <c r="S248" t="str">
        <f t="shared" si="39"/>
        <v>0282</v>
      </c>
      <c r="T248" t="str">
        <f t="shared" si="40"/>
        <v>5</v>
      </c>
      <c r="U248" s="27">
        <f t="shared" si="41"/>
        <v>8787227</v>
      </c>
      <c r="V248" t="str">
        <f t="shared" si="42"/>
        <v>34-5-0282</v>
      </c>
      <c r="W248" t="str">
        <f t="shared" si="43"/>
        <v>2025_34_0282_5</v>
      </c>
    </row>
    <row r="249" spans="1:23" x14ac:dyDescent="0.3">
      <c r="A249" t="str">
        <f t="shared" si="33"/>
        <v>3450282</v>
      </c>
      <c r="B249" t="str">
        <f>IF('Source - Funds'!A249="","",'Source - Funds'!A249)</f>
        <v>2026</v>
      </c>
      <c r="C249" t="str">
        <f>IF('Source - Funds'!B249="","",'Source - Funds'!B249)</f>
        <v>34</v>
      </c>
      <c r="D249" t="str">
        <f>IF('Source - Funds'!C249="","",'Source - Funds'!C249)</f>
        <v>5</v>
      </c>
      <c r="E249" t="str">
        <f>IF('Source - Funds'!D249="","",'Source - Funds'!D249)</f>
        <v>0282</v>
      </c>
      <c r="F249" t="str">
        <f>IF('Source - Funds'!E249="","",'Source - Funds'!E249)</f>
        <v>KOKOMO-HOWARD COUNTY PUBLIC LIBRARY</v>
      </c>
      <c r="G249" t="str">
        <f>IF('Source - Funds'!F249="","",'Source - Funds'!F249)</f>
        <v>2011</v>
      </c>
      <c r="H249" t="str">
        <f>IF('Source - Funds'!G249="","",'Source - Funds'!G249)</f>
        <v>LIRF</v>
      </c>
      <c r="I249">
        <f>IF('Source - Funds'!H249="","",'Source - Funds'!H249)</f>
        <v>0</v>
      </c>
      <c r="J249" t="str">
        <f>IF('Source - Funds'!I249="","",'Source - Funds'!I249)</f>
        <v/>
      </c>
      <c r="K249" t="str">
        <f>IF('Source - Funds'!J249="","",'Source - Funds'!J249)</f>
        <v>N</v>
      </c>
      <c r="L249">
        <f t="shared" si="34"/>
        <v>8449258</v>
      </c>
      <c r="M249">
        <v>1.04</v>
      </c>
      <c r="N249" s="24">
        <f t="shared" si="35"/>
        <v>8787228.3200000003</v>
      </c>
      <c r="O249" s="24">
        <f t="shared" si="36"/>
        <v>8787227.3200000003</v>
      </c>
      <c r="P249" s="23">
        <f t="shared" si="37"/>
        <v>8787227</v>
      </c>
      <c r="Q249" s="26" t="s">
        <v>215</v>
      </c>
      <c r="R249" t="str">
        <f t="shared" si="38"/>
        <v>34</v>
      </c>
      <c r="S249" t="str">
        <f t="shared" si="39"/>
        <v>0282</v>
      </c>
      <c r="T249" t="str">
        <f t="shared" si="40"/>
        <v>5</v>
      </c>
      <c r="U249" s="27">
        <f t="shared" si="41"/>
        <v>8787227</v>
      </c>
      <c r="V249" t="str">
        <f t="shared" si="42"/>
        <v>34-5-0282</v>
      </c>
      <c r="W249" t="str">
        <f t="shared" si="43"/>
        <v>2025_34_0282_5</v>
      </c>
    </row>
    <row r="250" spans="1:23" x14ac:dyDescent="0.3">
      <c r="A250" t="str">
        <f t="shared" si="33"/>
        <v>3550096</v>
      </c>
      <c r="B250" t="str">
        <f>IF('Source - Funds'!A250="","",'Source - Funds'!A250)</f>
        <v>2026</v>
      </c>
      <c r="C250" t="str">
        <f>IF('Source - Funds'!B250="","",'Source - Funds'!B250)</f>
        <v>35</v>
      </c>
      <c r="D250" t="str">
        <f>IF('Source - Funds'!C250="","",'Source - Funds'!C250)</f>
        <v>5</v>
      </c>
      <c r="E250" t="str">
        <f>IF('Source - Funds'!D250="","",'Source - Funds'!D250)</f>
        <v>0096</v>
      </c>
      <c r="F250" t="str">
        <f>IF('Source - Funds'!E250="","",'Source - Funds'!E250)</f>
        <v>ANDREWS PUBLIC LIBRARY</v>
      </c>
      <c r="G250" t="str">
        <f>IF('Source - Funds'!F250="","",'Source - Funds'!F250)</f>
        <v>0101</v>
      </c>
      <c r="H250" t="str">
        <f>IF('Source - Funds'!G250="","",'Source - Funds'!G250)</f>
        <v>GENERAL</v>
      </c>
      <c r="I250">
        <f>IF('Source - Funds'!H250="","",'Source - Funds'!H250)</f>
        <v>136543</v>
      </c>
      <c r="J250" t="str">
        <f>IF('Source - Funds'!I250="","",'Source - Funds'!I250)</f>
        <v/>
      </c>
      <c r="K250" t="str">
        <f>IF('Source - Funds'!J250="","",'Source - Funds'!J250)</f>
        <v>N</v>
      </c>
      <c r="L250">
        <f t="shared" si="34"/>
        <v>141543</v>
      </c>
      <c r="M250">
        <v>1.04</v>
      </c>
      <c r="N250" s="24">
        <f t="shared" si="35"/>
        <v>147204.72</v>
      </c>
      <c r="O250" s="24">
        <f t="shared" si="36"/>
        <v>147203.72</v>
      </c>
      <c r="P250" s="23">
        <f t="shared" si="37"/>
        <v>147203</v>
      </c>
      <c r="Q250" s="26" t="s">
        <v>215</v>
      </c>
      <c r="R250" t="str">
        <f t="shared" si="38"/>
        <v>35</v>
      </c>
      <c r="S250" t="str">
        <f t="shared" si="39"/>
        <v>0096</v>
      </c>
      <c r="T250" t="str">
        <f t="shared" si="40"/>
        <v>5</v>
      </c>
      <c r="U250" s="27">
        <f t="shared" si="41"/>
        <v>147203</v>
      </c>
      <c r="V250" t="str">
        <f t="shared" si="42"/>
        <v>35-5-0096</v>
      </c>
      <c r="W250" t="str">
        <f t="shared" si="43"/>
        <v>2025_35_0096_5</v>
      </c>
    </row>
    <row r="251" spans="1:23" x14ac:dyDescent="0.3">
      <c r="A251" t="str">
        <f t="shared" si="33"/>
        <v>3550096</v>
      </c>
      <c r="B251" t="str">
        <f>IF('Source - Funds'!A251="","",'Source - Funds'!A251)</f>
        <v>2026</v>
      </c>
      <c r="C251" t="str">
        <f>IF('Source - Funds'!B251="","",'Source - Funds'!B251)</f>
        <v>35</v>
      </c>
      <c r="D251" t="str">
        <f>IF('Source - Funds'!C251="","",'Source - Funds'!C251)</f>
        <v>5</v>
      </c>
      <c r="E251" t="str">
        <f>IF('Source - Funds'!D251="","",'Source - Funds'!D251)</f>
        <v>0096</v>
      </c>
      <c r="F251" t="str">
        <f>IF('Source - Funds'!E251="","",'Source - Funds'!E251)</f>
        <v>ANDREWS PUBLIC LIBRARY</v>
      </c>
      <c r="G251" t="str">
        <f>IF('Source - Funds'!F251="","",'Source - Funds'!F251)</f>
        <v>0061</v>
      </c>
      <c r="H251" t="str">
        <f>IF('Source - Funds'!G251="","",'Source - Funds'!G251)</f>
        <v>RAINY DAY</v>
      </c>
      <c r="I251">
        <f>IF('Source - Funds'!H251="","",'Source - Funds'!H251)</f>
        <v>5000</v>
      </c>
      <c r="J251" t="str">
        <f>IF('Source - Funds'!I251="","",'Source - Funds'!I251)</f>
        <v/>
      </c>
      <c r="K251" t="str">
        <f>IF('Source - Funds'!J251="","",'Source - Funds'!J251)</f>
        <v>N</v>
      </c>
      <c r="L251">
        <f t="shared" si="34"/>
        <v>141543</v>
      </c>
      <c r="M251">
        <v>1.04</v>
      </c>
      <c r="N251" s="24">
        <f t="shared" si="35"/>
        <v>147204.72</v>
      </c>
      <c r="O251" s="24">
        <f t="shared" si="36"/>
        <v>147203.72</v>
      </c>
      <c r="P251" s="23">
        <f t="shared" si="37"/>
        <v>147203</v>
      </c>
      <c r="Q251" s="26" t="s">
        <v>215</v>
      </c>
      <c r="R251" t="str">
        <f t="shared" si="38"/>
        <v>35</v>
      </c>
      <c r="S251" t="str">
        <f t="shared" si="39"/>
        <v>0096</v>
      </c>
      <c r="T251" t="str">
        <f t="shared" si="40"/>
        <v>5</v>
      </c>
      <c r="U251" s="27">
        <f t="shared" si="41"/>
        <v>147203</v>
      </c>
      <c r="V251" t="str">
        <f t="shared" si="42"/>
        <v>35-5-0096</v>
      </c>
      <c r="W251" t="str">
        <f t="shared" si="43"/>
        <v>2025_35_0096_5</v>
      </c>
    </row>
    <row r="252" spans="1:23" x14ac:dyDescent="0.3">
      <c r="A252" t="str">
        <f t="shared" si="33"/>
        <v>3550098</v>
      </c>
      <c r="B252" t="str">
        <f>IF('Source - Funds'!A252="","",'Source - Funds'!A252)</f>
        <v>2026</v>
      </c>
      <c r="C252" t="str">
        <f>IF('Source - Funds'!B252="","",'Source - Funds'!B252)</f>
        <v>35</v>
      </c>
      <c r="D252" t="str">
        <f>IF('Source - Funds'!C252="","",'Source - Funds'!C252)</f>
        <v>5</v>
      </c>
      <c r="E252" t="str">
        <f>IF('Source - Funds'!D252="","",'Source - Funds'!D252)</f>
        <v>0098</v>
      </c>
      <c r="F252" t="str">
        <f>IF('Source - Funds'!E252="","",'Source - Funds'!E252)</f>
        <v>ROANOKE PUBLIC LIBRARY</v>
      </c>
      <c r="G252" t="str">
        <f>IF('Source - Funds'!F252="","",'Source - Funds'!F252)</f>
        <v>0101</v>
      </c>
      <c r="H252" t="str">
        <f>IF('Source - Funds'!G252="","",'Source - Funds'!G252)</f>
        <v>GENERAL</v>
      </c>
      <c r="I252">
        <f>IF('Source - Funds'!H252="","",'Source - Funds'!H252)</f>
        <v>147365</v>
      </c>
      <c r="J252" t="str">
        <f>IF('Source - Funds'!I252="","",'Source - Funds'!I252)</f>
        <v/>
      </c>
      <c r="K252" t="str">
        <f>IF('Source - Funds'!J252="","",'Source - Funds'!J252)</f>
        <v>N</v>
      </c>
      <c r="L252">
        <f t="shared" si="34"/>
        <v>147365</v>
      </c>
      <c r="M252">
        <v>1.04</v>
      </c>
      <c r="N252" s="24">
        <f t="shared" si="35"/>
        <v>153259.6</v>
      </c>
      <c r="O252" s="24">
        <f t="shared" si="36"/>
        <v>153258.6</v>
      </c>
      <c r="P252" s="23">
        <f t="shared" si="37"/>
        <v>153258</v>
      </c>
      <c r="Q252" s="26" t="s">
        <v>215</v>
      </c>
      <c r="R252" t="str">
        <f t="shared" si="38"/>
        <v>35</v>
      </c>
      <c r="S252" t="str">
        <f t="shared" si="39"/>
        <v>0098</v>
      </c>
      <c r="T252" t="str">
        <f t="shared" si="40"/>
        <v>5</v>
      </c>
      <c r="U252" s="27">
        <f t="shared" si="41"/>
        <v>153258</v>
      </c>
      <c r="V252" t="str">
        <f t="shared" si="42"/>
        <v>35-5-0098</v>
      </c>
      <c r="W252" t="str">
        <f t="shared" si="43"/>
        <v>2025_35_0098_5</v>
      </c>
    </row>
    <row r="253" spans="1:23" x14ac:dyDescent="0.3">
      <c r="A253" t="str">
        <f t="shared" si="33"/>
        <v>3550099</v>
      </c>
      <c r="B253" t="str">
        <f>IF('Source - Funds'!A253="","",'Source - Funds'!A253)</f>
        <v>2026</v>
      </c>
      <c r="C253" t="str">
        <f>IF('Source - Funds'!B253="","",'Source - Funds'!B253)</f>
        <v>35</v>
      </c>
      <c r="D253" t="str">
        <f>IF('Source - Funds'!C253="","",'Source - Funds'!C253)</f>
        <v>5</v>
      </c>
      <c r="E253" t="str">
        <f>IF('Source - Funds'!D253="","",'Source - Funds'!D253)</f>
        <v>0099</v>
      </c>
      <c r="F253" t="str">
        <f>IF('Source - Funds'!E253="","",'Source - Funds'!E253)</f>
        <v>WARREN PUBLIC LIBRARY</v>
      </c>
      <c r="G253" t="str">
        <f>IF('Source - Funds'!F253="","",'Source - Funds'!F253)</f>
        <v>0101</v>
      </c>
      <c r="H253" t="str">
        <f>IF('Source - Funds'!G253="","",'Source - Funds'!G253)</f>
        <v>GENERAL</v>
      </c>
      <c r="I253">
        <f>IF('Source - Funds'!H253="","",'Source - Funds'!H253)</f>
        <v>215161</v>
      </c>
      <c r="J253" t="str">
        <f>IF('Source - Funds'!I253="","",'Source - Funds'!I253)</f>
        <v/>
      </c>
      <c r="K253" t="str">
        <f>IF('Source - Funds'!J253="","",'Source - Funds'!J253)</f>
        <v>N</v>
      </c>
      <c r="L253">
        <f t="shared" si="34"/>
        <v>215161</v>
      </c>
      <c r="M253">
        <v>1.04</v>
      </c>
      <c r="N253" s="24">
        <f t="shared" si="35"/>
        <v>223767.44</v>
      </c>
      <c r="O253" s="24">
        <f t="shared" si="36"/>
        <v>223766.44</v>
      </c>
      <c r="P253" s="23">
        <f t="shared" si="37"/>
        <v>223766</v>
      </c>
      <c r="Q253" s="26" t="s">
        <v>215</v>
      </c>
      <c r="R253" t="str">
        <f t="shared" si="38"/>
        <v>35</v>
      </c>
      <c r="S253" t="str">
        <f t="shared" si="39"/>
        <v>0099</v>
      </c>
      <c r="T253" t="str">
        <f t="shared" si="40"/>
        <v>5</v>
      </c>
      <c r="U253" s="27">
        <f t="shared" si="41"/>
        <v>223766</v>
      </c>
      <c r="V253" t="str">
        <f t="shared" si="42"/>
        <v>35-5-0099</v>
      </c>
      <c r="W253" t="str">
        <f t="shared" si="43"/>
        <v>2025_35_0099_5</v>
      </c>
    </row>
    <row r="254" spans="1:23" x14ac:dyDescent="0.3">
      <c r="A254" t="str">
        <f t="shared" si="33"/>
        <v>3550302</v>
      </c>
      <c r="B254" t="str">
        <f>IF('Source - Funds'!A254="","",'Source - Funds'!A254)</f>
        <v>2026</v>
      </c>
      <c r="C254" t="str">
        <f>IF('Source - Funds'!B254="","",'Source - Funds'!B254)</f>
        <v>35</v>
      </c>
      <c r="D254" t="str">
        <f>IF('Source - Funds'!C254="","",'Source - Funds'!C254)</f>
        <v>5</v>
      </c>
      <c r="E254" t="str">
        <f>IF('Source - Funds'!D254="","",'Source - Funds'!D254)</f>
        <v>0302</v>
      </c>
      <c r="F254" t="str">
        <f>IF('Source - Funds'!E254="","",'Source - Funds'!E254)</f>
        <v>HUNTINGTON LIBRARY</v>
      </c>
      <c r="G254" t="str">
        <f>IF('Source - Funds'!F254="","",'Source - Funds'!F254)</f>
        <v>0101</v>
      </c>
      <c r="H254" t="str">
        <f>IF('Source - Funds'!G254="","",'Source - Funds'!G254)</f>
        <v>GENERAL</v>
      </c>
      <c r="I254">
        <f>IF('Source - Funds'!H254="","",'Source - Funds'!H254)</f>
        <v>2560187</v>
      </c>
      <c r="J254">
        <f>IF('Source - Funds'!I254="","",'Source - Funds'!I254)</f>
        <v>35</v>
      </c>
      <c r="K254" t="str">
        <f>IF('Source - Funds'!J254="","",'Source - Funds'!J254)</f>
        <v>Y</v>
      </c>
      <c r="L254">
        <f t="shared" si="34"/>
        <v>3306847</v>
      </c>
      <c r="M254">
        <v>1.04</v>
      </c>
      <c r="N254" s="24">
        <f t="shared" si="35"/>
        <v>3439120.88</v>
      </c>
      <c r="O254" s="24">
        <f t="shared" si="36"/>
        <v>3439119.88</v>
      </c>
      <c r="P254" s="23">
        <f t="shared" si="37"/>
        <v>3439119</v>
      </c>
      <c r="Q254" s="26" t="s">
        <v>215</v>
      </c>
      <c r="R254">
        <f t="shared" si="38"/>
        <v>35</v>
      </c>
      <c r="S254" t="str">
        <f t="shared" si="39"/>
        <v>0302</v>
      </c>
      <c r="T254" t="str">
        <f t="shared" si="40"/>
        <v>5</v>
      </c>
      <c r="U254" s="27">
        <f t="shared" si="41"/>
        <v>3439119</v>
      </c>
      <c r="V254" t="str">
        <f t="shared" si="42"/>
        <v>35-5-0302</v>
      </c>
      <c r="W254" t="str">
        <f t="shared" si="43"/>
        <v>2025_35_0302_5</v>
      </c>
    </row>
    <row r="255" spans="1:23" x14ac:dyDescent="0.3">
      <c r="A255" t="str">
        <f t="shared" si="33"/>
        <v>3550302</v>
      </c>
      <c r="B255" t="str">
        <f>IF('Source - Funds'!A255="","",'Source - Funds'!A255)</f>
        <v>2026</v>
      </c>
      <c r="C255" t="str">
        <f>IF('Source - Funds'!B255="","",'Source - Funds'!B255)</f>
        <v>35</v>
      </c>
      <c r="D255" t="str">
        <f>IF('Source - Funds'!C255="","",'Source - Funds'!C255)</f>
        <v>5</v>
      </c>
      <c r="E255" t="str">
        <f>IF('Source - Funds'!D255="","",'Source - Funds'!D255)</f>
        <v>0302</v>
      </c>
      <c r="F255" t="str">
        <f>IF('Source - Funds'!E255="","",'Source - Funds'!E255)</f>
        <v>HUNTINGTON LIBRARY</v>
      </c>
      <c r="G255" t="str">
        <f>IF('Source - Funds'!F255="","",'Source - Funds'!F255)</f>
        <v>0061</v>
      </c>
      <c r="H255" t="str">
        <f>IF('Source - Funds'!G255="","",'Source - Funds'!G255)</f>
        <v>RAINY DAY</v>
      </c>
      <c r="I255">
        <f>IF('Source - Funds'!H255="","",'Source - Funds'!H255)</f>
        <v>652660</v>
      </c>
      <c r="J255">
        <f>IF('Source - Funds'!I255="","",'Source - Funds'!I255)</f>
        <v>35</v>
      </c>
      <c r="K255" t="str">
        <f>IF('Source - Funds'!J255="","",'Source - Funds'!J255)</f>
        <v>Y</v>
      </c>
      <c r="L255">
        <f t="shared" si="34"/>
        <v>3306847</v>
      </c>
      <c r="M255">
        <v>1.04</v>
      </c>
      <c r="N255" s="24">
        <f t="shared" si="35"/>
        <v>3439120.88</v>
      </c>
      <c r="O255" s="24">
        <f t="shared" si="36"/>
        <v>3439119.88</v>
      </c>
      <c r="P255" s="23">
        <f t="shared" si="37"/>
        <v>3439119</v>
      </c>
      <c r="Q255" s="26" t="s">
        <v>215</v>
      </c>
      <c r="R255">
        <f t="shared" si="38"/>
        <v>35</v>
      </c>
      <c r="S255" t="str">
        <f t="shared" si="39"/>
        <v>0302</v>
      </c>
      <c r="T255" t="str">
        <f t="shared" si="40"/>
        <v>5</v>
      </c>
      <c r="U255" s="27">
        <f t="shared" si="41"/>
        <v>3439119</v>
      </c>
      <c r="V255" t="str">
        <f t="shared" si="42"/>
        <v>35-5-0302</v>
      </c>
      <c r="W255" t="str">
        <f t="shared" si="43"/>
        <v>2025_35_0302_5</v>
      </c>
    </row>
    <row r="256" spans="1:23" x14ac:dyDescent="0.3">
      <c r="A256" t="str">
        <f t="shared" si="33"/>
        <v>3550302</v>
      </c>
      <c r="B256" t="str">
        <f>IF('Source - Funds'!A256="","",'Source - Funds'!A256)</f>
        <v>2026</v>
      </c>
      <c r="C256" t="str">
        <f>IF('Source - Funds'!B256="","",'Source - Funds'!B256)</f>
        <v>35</v>
      </c>
      <c r="D256" t="str">
        <f>IF('Source - Funds'!C256="","",'Source - Funds'!C256)</f>
        <v>5</v>
      </c>
      <c r="E256" t="str">
        <f>IF('Source - Funds'!D256="","",'Source - Funds'!D256)</f>
        <v>0302</v>
      </c>
      <c r="F256" t="str">
        <f>IF('Source - Funds'!E256="","",'Source - Funds'!E256)</f>
        <v>HUNTINGTON LIBRARY</v>
      </c>
      <c r="G256" t="str">
        <f>IF('Source - Funds'!F256="","",'Source - Funds'!F256)</f>
        <v>2011</v>
      </c>
      <c r="H256" t="str">
        <f>IF('Source - Funds'!G256="","",'Source - Funds'!G256)</f>
        <v>LIRF</v>
      </c>
      <c r="I256">
        <f>IF('Source - Funds'!H256="","",'Source - Funds'!H256)</f>
        <v>94000</v>
      </c>
      <c r="J256">
        <f>IF('Source - Funds'!I256="","",'Source - Funds'!I256)</f>
        <v>35</v>
      </c>
      <c r="K256" t="str">
        <f>IF('Source - Funds'!J256="","",'Source - Funds'!J256)</f>
        <v>Y</v>
      </c>
      <c r="L256">
        <f t="shared" si="34"/>
        <v>3306847</v>
      </c>
      <c r="M256">
        <v>1.04</v>
      </c>
      <c r="N256" s="24">
        <f t="shared" si="35"/>
        <v>3439120.88</v>
      </c>
      <c r="O256" s="24">
        <f t="shared" si="36"/>
        <v>3439119.88</v>
      </c>
      <c r="P256" s="23">
        <f t="shared" si="37"/>
        <v>3439119</v>
      </c>
      <c r="Q256" s="26" t="s">
        <v>215</v>
      </c>
      <c r="R256">
        <f t="shared" si="38"/>
        <v>35</v>
      </c>
      <c r="S256" t="str">
        <f t="shared" si="39"/>
        <v>0302</v>
      </c>
      <c r="T256" t="str">
        <f t="shared" si="40"/>
        <v>5</v>
      </c>
      <c r="U256" s="27">
        <f t="shared" si="41"/>
        <v>3439119</v>
      </c>
      <c r="V256" t="str">
        <f t="shared" si="42"/>
        <v>35-5-0302</v>
      </c>
      <c r="W256" t="str">
        <f t="shared" si="43"/>
        <v>2025_35_0302_5</v>
      </c>
    </row>
    <row r="257" spans="1:23" x14ac:dyDescent="0.3">
      <c r="A257" t="str">
        <f t="shared" si="33"/>
        <v>3650100</v>
      </c>
      <c r="B257" t="str">
        <f>IF('Source - Funds'!A257="","",'Source - Funds'!A257)</f>
        <v>2026</v>
      </c>
      <c r="C257" t="str">
        <f>IF('Source - Funds'!B257="","",'Source - Funds'!B257)</f>
        <v>36</v>
      </c>
      <c r="D257" t="str">
        <f>IF('Source - Funds'!C257="","",'Source - Funds'!C257)</f>
        <v>5</v>
      </c>
      <c r="E257" t="str">
        <f>IF('Source - Funds'!D257="","",'Source - Funds'!D257)</f>
        <v>0100</v>
      </c>
      <c r="F257" t="str">
        <f>IF('Source - Funds'!E257="","",'Source - Funds'!E257)</f>
        <v>BROWNSTOWN PUBLIC LIBRARY</v>
      </c>
      <c r="G257" t="str">
        <f>IF('Source - Funds'!F257="","",'Source - Funds'!F257)</f>
        <v>2011</v>
      </c>
      <c r="H257" t="str">
        <f>IF('Source - Funds'!G257="","",'Source - Funds'!G257)</f>
        <v>LIRF</v>
      </c>
      <c r="I257">
        <f>IF('Source - Funds'!H257="","",'Source - Funds'!H257)</f>
        <v>31200</v>
      </c>
      <c r="J257" t="str">
        <f>IF('Source - Funds'!I257="","",'Source - Funds'!I257)</f>
        <v/>
      </c>
      <c r="K257" t="str">
        <f>IF('Source - Funds'!J257="","",'Source - Funds'!J257)</f>
        <v>N</v>
      </c>
      <c r="L257">
        <f t="shared" si="34"/>
        <v>788588</v>
      </c>
      <c r="M257">
        <v>1.04</v>
      </c>
      <c r="N257" s="24">
        <f t="shared" si="35"/>
        <v>820131.52</v>
      </c>
      <c r="O257" s="24">
        <f t="shared" si="36"/>
        <v>820130.52</v>
      </c>
      <c r="P257" s="23">
        <f t="shared" si="37"/>
        <v>820130</v>
      </c>
      <c r="Q257" s="26" t="s">
        <v>215</v>
      </c>
      <c r="R257" t="str">
        <f t="shared" si="38"/>
        <v>36</v>
      </c>
      <c r="S257" t="str">
        <f t="shared" si="39"/>
        <v>0100</v>
      </c>
      <c r="T257" t="str">
        <f t="shared" si="40"/>
        <v>5</v>
      </c>
      <c r="U257" s="27">
        <f t="shared" si="41"/>
        <v>820130</v>
      </c>
      <c r="V257" t="str">
        <f t="shared" si="42"/>
        <v>36-5-0100</v>
      </c>
      <c r="W257" t="str">
        <f t="shared" si="43"/>
        <v>2025_36_0100_5</v>
      </c>
    </row>
    <row r="258" spans="1:23" x14ac:dyDescent="0.3">
      <c r="A258" t="str">
        <f t="shared" si="33"/>
        <v>3650100</v>
      </c>
      <c r="B258" t="str">
        <f>IF('Source - Funds'!A258="","",'Source - Funds'!A258)</f>
        <v>2026</v>
      </c>
      <c r="C258" t="str">
        <f>IF('Source - Funds'!B258="","",'Source - Funds'!B258)</f>
        <v>36</v>
      </c>
      <c r="D258" t="str">
        <f>IF('Source - Funds'!C258="","",'Source - Funds'!C258)</f>
        <v>5</v>
      </c>
      <c r="E258" t="str">
        <f>IF('Source - Funds'!D258="","",'Source - Funds'!D258)</f>
        <v>0100</v>
      </c>
      <c r="F258" t="str">
        <f>IF('Source - Funds'!E258="","",'Source - Funds'!E258)</f>
        <v>BROWNSTOWN PUBLIC LIBRARY</v>
      </c>
      <c r="G258" t="str">
        <f>IF('Source - Funds'!F258="","",'Source - Funds'!F258)</f>
        <v>0061</v>
      </c>
      <c r="H258" t="str">
        <f>IF('Source - Funds'!G258="","",'Source - Funds'!G258)</f>
        <v>RAINY DAY</v>
      </c>
      <c r="I258">
        <f>IF('Source - Funds'!H258="","",'Source - Funds'!H258)</f>
        <v>24616</v>
      </c>
      <c r="J258" t="str">
        <f>IF('Source - Funds'!I258="","",'Source - Funds'!I258)</f>
        <v/>
      </c>
      <c r="K258" t="str">
        <f>IF('Source - Funds'!J258="","",'Source - Funds'!J258)</f>
        <v>N</v>
      </c>
      <c r="L258">
        <f t="shared" si="34"/>
        <v>788588</v>
      </c>
      <c r="M258">
        <v>1.04</v>
      </c>
      <c r="N258" s="24">
        <f t="shared" si="35"/>
        <v>820131.52</v>
      </c>
      <c r="O258" s="24">
        <f t="shared" si="36"/>
        <v>820130.52</v>
      </c>
      <c r="P258" s="23">
        <f t="shared" si="37"/>
        <v>820130</v>
      </c>
      <c r="Q258" s="26" t="s">
        <v>215</v>
      </c>
      <c r="R258" t="str">
        <f t="shared" si="38"/>
        <v>36</v>
      </c>
      <c r="S258" t="str">
        <f t="shared" si="39"/>
        <v>0100</v>
      </c>
      <c r="T258" t="str">
        <f t="shared" si="40"/>
        <v>5</v>
      </c>
      <c r="U258" s="27">
        <f t="shared" si="41"/>
        <v>820130</v>
      </c>
      <c r="V258" t="str">
        <f t="shared" si="42"/>
        <v>36-5-0100</v>
      </c>
      <c r="W258" t="str">
        <f t="shared" si="43"/>
        <v>2025_36_0100_5</v>
      </c>
    </row>
    <row r="259" spans="1:23" x14ac:dyDescent="0.3">
      <c r="A259" t="str">
        <f t="shared" ref="A259:A322" si="44">IF(K259="N",C259&amp;D259&amp;E259,J259&amp;D259&amp;E259)</f>
        <v>3650100</v>
      </c>
      <c r="B259" t="str">
        <f>IF('Source - Funds'!A259="","",'Source - Funds'!A259)</f>
        <v>2026</v>
      </c>
      <c r="C259" t="str">
        <f>IF('Source - Funds'!B259="","",'Source - Funds'!B259)</f>
        <v>36</v>
      </c>
      <c r="D259" t="str">
        <f>IF('Source - Funds'!C259="","",'Source - Funds'!C259)</f>
        <v>5</v>
      </c>
      <c r="E259" t="str">
        <f>IF('Source - Funds'!D259="","",'Source - Funds'!D259)</f>
        <v>0100</v>
      </c>
      <c r="F259" t="str">
        <f>IF('Source - Funds'!E259="","",'Source - Funds'!E259)</f>
        <v>BROWNSTOWN PUBLIC LIBRARY</v>
      </c>
      <c r="G259" t="str">
        <f>IF('Source - Funds'!F259="","",'Source - Funds'!F259)</f>
        <v>0101</v>
      </c>
      <c r="H259" t="str">
        <f>IF('Source - Funds'!G259="","",'Source - Funds'!G259)</f>
        <v>GENERAL</v>
      </c>
      <c r="I259">
        <f>IF('Source - Funds'!H259="","",'Source - Funds'!H259)</f>
        <v>732772</v>
      </c>
      <c r="J259" t="str">
        <f>IF('Source - Funds'!I259="","",'Source - Funds'!I259)</f>
        <v/>
      </c>
      <c r="K259" t="str">
        <f>IF('Source - Funds'!J259="","",'Source - Funds'!J259)</f>
        <v>N</v>
      </c>
      <c r="L259">
        <f t="shared" ref="L259:L322" si="45">SUMIF(A:A,A259,I:I)</f>
        <v>788588</v>
      </c>
      <c r="M259">
        <v>1.04</v>
      </c>
      <c r="N259" s="24">
        <f t="shared" ref="N259:N322" si="46">M259*L259</f>
        <v>820131.52</v>
      </c>
      <c r="O259" s="24">
        <f t="shared" ref="O259:O322" si="47">IF(N259&gt;0,N259-1,"")</f>
        <v>820130.52</v>
      </c>
      <c r="P259" s="23">
        <f t="shared" ref="P259:P322" si="48">ROUNDDOWN(O259,0)</f>
        <v>820130</v>
      </c>
      <c r="Q259" s="26" t="s">
        <v>215</v>
      </c>
      <c r="R259" t="str">
        <f t="shared" ref="R259:R322" si="49">IF(K259="N",C259,J259)</f>
        <v>36</v>
      </c>
      <c r="S259" t="str">
        <f t="shared" ref="S259:S322" si="50">E259</f>
        <v>0100</v>
      </c>
      <c r="T259" t="str">
        <f t="shared" ref="T259:T322" si="51">D259</f>
        <v>5</v>
      </c>
      <c r="U259" s="27">
        <f t="shared" ref="U259:U322" si="52">P259</f>
        <v>820130</v>
      </c>
      <c r="V259" t="str">
        <f t="shared" ref="V259:V322" si="53">R259&amp;"-"&amp;T259&amp;"-"&amp;S259</f>
        <v>36-5-0100</v>
      </c>
      <c r="W259" t="str">
        <f t="shared" ref="W259:W322" si="54">Q259&amp;"_"&amp;R259&amp;"_"&amp;S259&amp;"_"&amp;T259</f>
        <v>2025_36_0100_5</v>
      </c>
    </row>
    <row r="260" spans="1:23" x14ac:dyDescent="0.3">
      <c r="A260" t="str">
        <f t="shared" si="44"/>
        <v>3650289</v>
      </c>
      <c r="B260" t="str">
        <f>IF('Source - Funds'!A260="","",'Source - Funds'!A260)</f>
        <v>2026</v>
      </c>
      <c r="C260" t="str">
        <f>IF('Source - Funds'!B260="","",'Source - Funds'!B260)</f>
        <v>36</v>
      </c>
      <c r="D260" t="str">
        <f>IF('Source - Funds'!C260="","",'Source - Funds'!C260)</f>
        <v>5</v>
      </c>
      <c r="E260" t="str">
        <f>IF('Source - Funds'!D260="","",'Source - Funds'!D260)</f>
        <v>0289</v>
      </c>
      <c r="F260" t="str">
        <f>IF('Source - Funds'!E260="","",'Source - Funds'!E260)</f>
        <v>JACKSON COUNTY PUBLIC LIBRARY</v>
      </c>
      <c r="G260" t="str">
        <f>IF('Source - Funds'!F260="","",'Source - Funds'!F260)</f>
        <v>0101</v>
      </c>
      <c r="H260" t="str">
        <f>IF('Source - Funds'!G260="","",'Source - Funds'!G260)</f>
        <v>GENERAL</v>
      </c>
      <c r="I260">
        <f>IF('Source - Funds'!H260="","",'Source - Funds'!H260)</f>
        <v>3260246</v>
      </c>
      <c r="J260" t="str">
        <f>IF('Source - Funds'!I260="","",'Source - Funds'!I260)</f>
        <v/>
      </c>
      <c r="K260" t="str">
        <f>IF('Source - Funds'!J260="","",'Source - Funds'!J260)</f>
        <v>N</v>
      </c>
      <c r="L260">
        <f t="shared" si="45"/>
        <v>3260246</v>
      </c>
      <c r="M260">
        <v>1.04</v>
      </c>
      <c r="N260" s="24">
        <f t="shared" si="46"/>
        <v>3390655.8400000003</v>
      </c>
      <c r="O260" s="24">
        <f t="shared" si="47"/>
        <v>3390654.8400000003</v>
      </c>
      <c r="P260" s="23">
        <f t="shared" si="48"/>
        <v>3390654</v>
      </c>
      <c r="Q260" s="26" t="s">
        <v>215</v>
      </c>
      <c r="R260" t="str">
        <f t="shared" si="49"/>
        <v>36</v>
      </c>
      <c r="S260" t="str">
        <f t="shared" si="50"/>
        <v>0289</v>
      </c>
      <c r="T260" t="str">
        <f t="shared" si="51"/>
        <v>5</v>
      </c>
      <c r="U260" s="27">
        <f t="shared" si="52"/>
        <v>3390654</v>
      </c>
      <c r="V260" t="str">
        <f t="shared" si="53"/>
        <v>36-5-0289</v>
      </c>
      <c r="W260" t="str">
        <f t="shared" si="54"/>
        <v>2025_36_0289_5</v>
      </c>
    </row>
    <row r="261" spans="1:23" x14ac:dyDescent="0.3">
      <c r="A261" t="str">
        <f t="shared" si="44"/>
        <v>3750103</v>
      </c>
      <c r="B261" t="str">
        <f>IF('Source - Funds'!A261="","",'Source - Funds'!A261)</f>
        <v>2026</v>
      </c>
      <c r="C261" t="str">
        <f>IF('Source - Funds'!B261="","",'Source - Funds'!B261)</f>
        <v>37</v>
      </c>
      <c r="D261" t="str">
        <f>IF('Source - Funds'!C261="","",'Source - Funds'!C261)</f>
        <v>5</v>
      </c>
      <c r="E261" t="str">
        <f>IF('Source - Funds'!D261="","",'Source - Funds'!D261)</f>
        <v>0103</v>
      </c>
      <c r="F261" t="str">
        <f>IF('Source - Funds'!E261="","",'Source - Funds'!E261)</f>
        <v>REMINGTON PUBLIC LIBRARY</v>
      </c>
      <c r="G261" t="str">
        <f>IF('Source - Funds'!F261="","",'Source - Funds'!F261)</f>
        <v>0101</v>
      </c>
      <c r="H261" t="str">
        <f>IF('Source - Funds'!G261="","",'Source - Funds'!G261)</f>
        <v>GENERAL</v>
      </c>
      <c r="I261">
        <f>IF('Source - Funds'!H261="","",'Source - Funds'!H261)</f>
        <v>259458</v>
      </c>
      <c r="J261" t="str">
        <f>IF('Source - Funds'!I261="","",'Source - Funds'!I261)</f>
        <v/>
      </c>
      <c r="K261" t="str">
        <f>IF('Source - Funds'!J261="","",'Source - Funds'!J261)</f>
        <v>N</v>
      </c>
      <c r="L261">
        <f t="shared" si="45"/>
        <v>280458</v>
      </c>
      <c r="M261">
        <v>1.04</v>
      </c>
      <c r="N261" s="24">
        <f t="shared" si="46"/>
        <v>291676.32</v>
      </c>
      <c r="O261" s="24">
        <f t="shared" si="47"/>
        <v>291675.32</v>
      </c>
      <c r="P261" s="23">
        <f t="shared" si="48"/>
        <v>291675</v>
      </c>
      <c r="Q261" s="26" t="s">
        <v>215</v>
      </c>
      <c r="R261" t="str">
        <f t="shared" si="49"/>
        <v>37</v>
      </c>
      <c r="S261" t="str">
        <f t="shared" si="50"/>
        <v>0103</v>
      </c>
      <c r="T261" t="str">
        <f t="shared" si="51"/>
        <v>5</v>
      </c>
      <c r="U261" s="27">
        <f t="shared" si="52"/>
        <v>291675</v>
      </c>
      <c r="V261" t="str">
        <f t="shared" si="53"/>
        <v>37-5-0103</v>
      </c>
      <c r="W261" t="str">
        <f t="shared" si="54"/>
        <v>2025_37_0103_5</v>
      </c>
    </row>
    <row r="262" spans="1:23" x14ac:dyDescent="0.3">
      <c r="A262" t="str">
        <f t="shared" si="44"/>
        <v>3750103</v>
      </c>
      <c r="B262" t="str">
        <f>IF('Source - Funds'!A262="","",'Source - Funds'!A262)</f>
        <v>2026</v>
      </c>
      <c r="C262" t="str">
        <f>IF('Source - Funds'!B262="","",'Source - Funds'!B262)</f>
        <v>37</v>
      </c>
      <c r="D262" t="str">
        <f>IF('Source - Funds'!C262="","",'Source - Funds'!C262)</f>
        <v>5</v>
      </c>
      <c r="E262" t="str">
        <f>IF('Source - Funds'!D262="","",'Source - Funds'!D262)</f>
        <v>0103</v>
      </c>
      <c r="F262" t="str">
        <f>IF('Source - Funds'!E262="","",'Source - Funds'!E262)</f>
        <v>REMINGTON PUBLIC LIBRARY</v>
      </c>
      <c r="G262" t="str">
        <f>IF('Source - Funds'!F262="","",'Source - Funds'!F262)</f>
        <v>0061</v>
      </c>
      <c r="H262" t="str">
        <f>IF('Source - Funds'!G262="","",'Source - Funds'!G262)</f>
        <v>RAINY DAY</v>
      </c>
      <c r="I262">
        <f>IF('Source - Funds'!H262="","",'Source - Funds'!H262)</f>
        <v>21000</v>
      </c>
      <c r="J262" t="str">
        <f>IF('Source - Funds'!I262="","",'Source - Funds'!I262)</f>
        <v/>
      </c>
      <c r="K262" t="str">
        <f>IF('Source - Funds'!J262="","",'Source - Funds'!J262)</f>
        <v>N</v>
      </c>
      <c r="L262">
        <f t="shared" si="45"/>
        <v>280458</v>
      </c>
      <c r="M262">
        <v>1.04</v>
      </c>
      <c r="N262" s="24">
        <f t="shared" si="46"/>
        <v>291676.32</v>
      </c>
      <c r="O262" s="24">
        <f t="shared" si="47"/>
        <v>291675.32</v>
      </c>
      <c r="P262" s="23">
        <f t="shared" si="48"/>
        <v>291675</v>
      </c>
      <c r="Q262" s="26" t="s">
        <v>215</v>
      </c>
      <c r="R262" t="str">
        <f t="shared" si="49"/>
        <v>37</v>
      </c>
      <c r="S262" t="str">
        <f t="shared" si="50"/>
        <v>0103</v>
      </c>
      <c r="T262" t="str">
        <f t="shared" si="51"/>
        <v>5</v>
      </c>
      <c r="U262" s="27">
        <f t="shared" si="52"/>
        <v>291675</v>
      </c>
      <c r="V262" t="str">
        <f t="shared" si="53"/>
        <v>37-5-0103</v>
      </c>
      <c r="W262" t="str">
        <f t="shared" si="54"/>
        <v>2025_37_0103_5</v>
      </c>
    </row>
    <row r="263" spans="1:23" x14ac:dyDescent="0.3">
      <c r="A263" t="str">
        <f t="shared" si="44"/>
        <v>3750266</v>
      </c>
      <c r="B263" t="str">
        <f>IF('Source - Funds'!A263="","",'Source - Funds'!A263)</f>
        <v>2026</v>
      </c>
      <c r="C263" t="str">
        <f>IF('Source - Funds'!B263="","",'Source - Funds'!B263)</f>
        <v>37</v>
      </c>
      <c r="D263" t="str">
        <f>IF('Source - Funds'!C263="","",'Source - Funds'!C263)</f>
        <v>5</v>
      </c>
      <c r="E263" t="str">
        <f>IF('Source - Funds'!D263="","",'Source - Funds'!D263)</f>
        <v>0266</v>
      </c>
      <c r="F263" t="str">
        <f>IF('Source - Funds'!E263="","",'Source - Funds'!E263)</f>
        <v>JASPER COUNTY PUBLIC LIBRARY</v>
      </c>
      <c r="G263" t="str">
        <f>IF('Source - Funds'!F263="","",'Source - Funds'!F263)</f>
        <v>0061</v>
      </c>
      <c r="H263" t="str">
        <f>IF('Source - Funds'!G263="","",'Source - Funds'!G263)</f>
        <v>RAINY DAY</v>
      </c>
      <c r="I263">
        <f>IF('Source - Funds'!H263="","",'Source - Funds'!H263)</f>
        <v>559945</v>
      </c>
      <c r="J263" t="str">
        <f>IF('Source - Funds'!I263="","",'Source - Funds'!I263)</f>
        <v/>
      </c>
      <c r="K263" t="str">
        <f>IF('Source - Funds'!J263="","",'Source - Funds'!J263)</f>
        <v>N</v>
      </c>
      <c r="L263">
        <f t="shared" si="45"/>
        <v>4336906</v>
      </c>
      <c r="M263">
        <v>1.04</v>
      </c>
      <c r="N263" s="24">
        <f t="shared" si="46"/>
        <v>4510382.24</v>
      </c>
      <c r="O263" s="24">
        <f t="shared" si="47"/>
        <v>4510381.24</v>
      </c>
      <c r="P263" s="23">
        <f t="shared" si="48"/>
        <v>4510381</v>
      </c>
      <c r="Q263" s="26" t="s">
        <v>215</v>
      </c>
      <c r="R263" t="str">
        <f t="shared" si="49"/>
        <v>37</v>
      </c>
      <c r="S263" t="str">
        <f t="shared" si="50"/>
        <v>0266</v>
      </c>
      <c r="T263" t="str">
        <f t="shared" si="51"/>
        <v>5</v>
      </c>
      <c r="U263" s="27">
        <f t="shared" si="52"/>
        <v>4510381</v>
      </c>
      <c r="V263" t="str">
        <f t="shared" si="53"/>
        <v>37-5-0266</v>
      </c>
      <c r="W263" t="str">
        <f t="shared" si="54"/>
        <v>2025_37_0266_5</v>
      </c>
    </row>
    <row r="264" spans="1:23" x14ac:dyDescent="0.3">
      <c r="A264" t="str">
        <f t="shared" si="44"/>
        <v>3750266</v>
      </c>
      <c r="B264" t="str">
        <f>IF('Source - Funds'!A264="","",'Source - Funds'!A264)</f>
        <v>2026</v>
      </c>
      <c r="C264" t="str">
        <f>IF('Source - Funds'!B264="","",'Source - Funds'!B264)</f>
        <v>37</v>
      </c>
      <c r="D264" t="str">
        <f>IF('Source - Funds'!C264="","",'Source - Funds'!C264)</f>
        <v>5</v>
      </c>
      <c r="E264" t="str">
        <f>IF('Source - Funds'!D264="","",'Source - Funds'!D264)</f>
        <v>0266</v>
      </c>
      <c r="F264" t="str">
        <f>IF('Source - Funds'!E264="","",'Source - Funds'!E264)</f>
        <v>JASPER COUNTY PUBLIC LIBRARY</v>
      </c>
      <c r="G264" t="str">
        <f>IF('Source - Funds'!F264="","",'Source - Funds'!F264)</f>
        <v>0101</v>
      </c>
      <c r="H264" t="str">
        <f>IF('Source - Funds'!G264="","",'Source - Funds'!G264)</f>
        <v>GENERAL</v>
      </c>
      <c r="I264">
        <f>IF('Source - Funds'!H264="","",'Source - Funds'!H264)</f>
        <v>3242099</v>
      </c>
      <c r="J264" t="str">
        <f>IF('Source - Funds'!I264="","",'Source - Funds'!I264)</f>
        <v/>
      </c>
      <c r="K264" t="str">
        <f>IF('Source - Funds'!J264="","",'Source - Funds'!J264)</f>
        <v>N</v>
      </c>
      <c r="L264">
        <f t="shared" si="45"/>
        <v>4336906</v>
      </c>
      <c r="M264">
        <v>1.04</v>
      </c>
      <c r="N264" s="24">
        <f t="shared" si="46"/>
        <v>4510382.24</v>
      </c>
      <c r="O264" s="24">
        <f t="shared" si="47"/>
        <v>4510381.24</v>
      </c>
      <c r="P264" s="23">
        <f t="shared" si="48"/>
        <v>4510381</v>
      </c>
      <c r="Q264" s="26" t="s">
        <v>215</v>
      </c>
      <c r="R264" t="str">
        <f t="shared" si="49"/>
        <v>37</v>
      </c>
      <c r="S264" t="str">
        <f t="shared" si="50"/>
        <v>0266</v>
      </c>
      <c r="T264" t="str">
        <f t="shared" si="51"/>
        <v>5</v>
      </c>
      <c r="U264" s="27">
        <f t="shared" si="52"/>
        <v>4510381</v>
      </c>
      <c r="V264" t="str">
        <f t="shared" si="53"/>
        <v>37-5-0266</v>
      </c>
      <c r="W264" t="str">
        <f t="shared" si="54"/>
        <v>2025_37_0266_5</v>
      </c>
    </row>
    <row r="265" spans="1:23" x14ac:dyDescent="0.3">
      <c r="A265" t="str">
        <f t="shared" si="44"/>
        <v>3750266</v>
      </c>
      <c r="B265" t="str">
        <f>IF('Source - Funds'!A265="","",'Source - Funds'!A265)</f>
        <v>2026</v>
      </c>
      <c r="C265" t="str">
        <f>IF('Source - Funds'!B265="","",'Source - Funds'!B265)</f>
        <v>37</v>
      </c>
      <c r="D265" t="str">
        <f>IF('Source - Funds'!C265="","",'Source - Funds'!C265)</f>
        <v>5</v>
      </c>
      <c r="E265" t="str">
        <f>IF('Source - Funds'!D265="","",'Source - Funds'!D265)</f>
        <v>0266</v>
      </c>
      <c r="F265" t="str">
        <f>IF('Source - Funds'!E265="","",'Source - Funds'!E265)</f>
        <v>JASPER COUNTY PUBLIC LIBRARY</v>
      </c>
      <c r="G265" t="str">
        <f>IF('Source - Funds'!F265="","",'Source - Funds'!F265)</f>
        <v>0180</v>
      </c>
      <c r="H265" t="str">
        <f>IF('Source - Funds'!G265="","",'Source - Funds'!G265)</f>
        <v>DEBT SERVICE</v>
      </c>
      <c r="I265">
        <f>IF('Source - Funds'!H265="","",'Source - Funds'!H265)</f>
        <v>534862</v>
      </c>
      <c r="J265" t="str">
        <f>IF('Source - Funds'!I265="","",'Source - Funds'!I265)</f>
        <v/>
      </c>
      <c r="K265" t="str">
        <f>IF('Source - Funds'!J265="","",'Source - Funds'!J265)</f>
        <v>N</v>
      </c>
      <c r="L265">
        <f t="shared" si="45"/>
        <v>4336906</v>
      </c>
      <c r="M265">
        <v>1.04</v>
      </c>
      <c r="N265" s="24">
        <f t="shared" si="46"/>
        <v>4510382.24</v>
      </c>
      <c r="O265" s="24">
        <f t="shared" si="47"/>
        <v>4510381.24</v>
      </c>
      <c r="P265" s="23">
        <f t="shared" si="48"/>
        <v>4510381</v>
      </c>
      <c r="Q265" s="26" t="s">
        <v>215</v>
      </c>
      <c r="R265" t="str">
        <f t="shared" si="49"/>
        <v>37</v>
      </c>
      <c r="S265" t="str">
        <f t="shared" si="50"/>
        <v>0266</v>
      </c>
      <c r="T265" t="str">
        <f t="shared" si="51"/>
        <v>5</v>
      </c>
      <c r="U265" s="27">
        <f t="shared" si="52"/>
        <v>4510381</v>
      </c>
      <c r="V265" t="str">
        <f t="shared" si="53"/>
        <v>37-5-0266</v>
      </c>
      <c r="W265" t="str">
        <f t="shared" si="54"/>
        <v>2025_37_0266_5</v>
      </c>
    </row>
    <row r="266" spans="1:23" x14ac:dyDescent="0.3">
      <c r="A266" t="str">
        <f t="shared" si="44"/>
        <v>3850106</v>
      </c>
      <c r="B266" t="str">
        <f>IF('Source - Funds'!A266="","",'Source - Funds'!A266)</f>
        <v>2026</v>
      </c>
      <c r="C266" t="str">
        <f>IF('Source - Funds'!B266="","",'Source - Funds'!B266)</f>
        <v>38</v>
      </c>
      <c r="D266" t="str">
        <f>IF('Source - Funds'!C266="","",'Source - Funds'!C266)</f>
        <v>5</v>
      </c>
      <c r="E266" t="str">
        <f>IF('Source - Funds'!D266="","",'Source - Funds'!D266)</f>
        <v>0106</v>
      </c>
      <c r="F266" t="str">
        <f>IF('Source - Funds'!E266="","",'Source - Funds'!E266)</f>
        <v>DUNKIRK PUBLIC LIBRARY</v>
      </c>
      <c r="G266" t="str">
        <f>IF('Source - Funds'!F266="","",'Source - Funds'!F266)</f>
        <v>0101</v>
      </c>
      <c r="H266" t="str">
        <f>IF('Source - Funds'!G266="","",'Source - Funds'!G266)</f>
        <v>GENERAL</v>
      </c>
      <c r="I266">
        <f>IF('Source - Funds'!H266="","",'Source - Funds'!H266)</f>
        <v>271436</v>
      </c>
      <c r="J266">
        <f>IF('Source - Funds'!I266="","",'Source - Funds'!I266)</f>
        <v>38</v>
      </c>
      <c r="K266" t="str">
        <f>IF('Source - Funds'!J266="","",'Source - Funds'!J266)</f>
        <v>Y</v>
      </c>
      <c r="L266">
        <f t="shared" si="45"/>
        <v>271436</v>
      </c>
      <c r="M266">
        <v>1.04</v>
      </c>
      <c r="N266" s="24">
        <f t="shared" si="46"/>
        <v>282293.44</v>
      </c>
      <c r="O266" s="24">
        <f t="shared" si="47"/>
        <v>282292.44</v>
      </c>
      <c r="P266" s="23">
        <f t="shared" si="48"/>
        <v>282292</v>
      </c>
      <c r="Q266" s="26" t="s">
        <v>215</v>
      </c>
      <c r="R266">
        <f t="shared" si="49"/>
        <v>38</v>
      </c>
      <c r="S266" t="str">
        <f t="shared" si="50"/>
        <v>0106</v>
      </c>
      <c r="T266" t="str">
        <f t="shared" si="51"/>
        <v>5</v>
      </c>
      <c r="U266" s="27">
        <f t="shared" si="52"/>
        <v>282292</v>
      </c>
      <c r="V266" t="str">
        <f t="shared" si="53"/>
        <v>38-5-0106</v>
      </c>
      <c r="W266" t="str">
        <f t="shared" si="54"/>
        <v>2025_38_0106_5</v>
      </c>
    </row>
    <row r="267" spans="1:23" x14ac:dyDescent="0.3">
      <c r="A267" t="str">
        <f t="shared" si="44"/>
        <v>3850107</v>
      </c>
      <c r="B267" t="str">
        <f>IF('Source - Funds'!A267="","",'Source - Funds'!A267)</f>
        <v>2026</v>
      </c>
      <c r="C267" t="str">
        <f>IF('Source - Funds'!B267="","",'Source - Funds'!B267)</f>
        <v>38</v>
      </c>
      <c r="D267" t="str">
        <f>IF('Source - Funds'!C267="","",'Source - Funds'!C267)</f>
        <v>5</v>
      </c>
      <c r="E267" t="str">
        <f>IF('Source - Funds'!D267="","",'Source - Funds'!D267)</f>
        <v>0107</v>
      </c>
      <c r="F267" t="str">
        <f>IF('Source - Funds'!E267="","",'Source - Funds'!E267)</f>
        <v>PENN TOWNSHIP PUBLIC LIBRARY</v>
      </c>
      <c r="G267" t="str">
        <f>IF('Source - Funds'!F267="","",'Source - Funds'!F267)</f>
        <v>0101</v>
      </c>
      <c r="H267" t="str">
        <f>IF('Source - Funds'!G267="","",'Source - Funds'!G267)</f>
        <v>GENERAL</v>
      </c>
      <c r="I267">
        <f>IF('Source - Funds'!H267="","",'Source - Funds'!H267)</f>
        <v>32813</v>
      </c>
      <c r="J267" t="str">
        <f>IF('Source - Funds'!I267="","",'Source - Funds'!I267)</f>
        <v/>
      </c>
      <c r="K267" t="str">
        <f>IF('Source - Funds'!J267="","",'Source - Funds'!J267)</f>
        <v>N</v>
      </c>
      <c r="L267">
        <f t="shared" si="45"/>
        <v>32813</v>
      </c>
      <c r="M267">
        <v>1.04</v>
      </c>
      <c r="N267" s="24">
        <f t="shared" si="46"/>
        <v>34125.520000000004</v>
      </c>
      <c r="O267" s="24">
        <f t="shared" si="47"/>
        <v>34124.520000000004</v>
      </c>
      <c r="P267" s="23">
        <f t="shared" si="48"/>
        <v>34124</v>
      </c>
      <c r="Q267" s="26" t="s">
        <v>215</v>
      </c>
      <c r="R267" t="str">
        <f t="shared" si="49"/>
        <v>38</v>
      </c>
      <c r="S267" t="str">
        <f t="shared" si="50"/>
        <v>0107</v>
      </c>
      <c r="T267" t="str">
        <f t="shared" si="51"/>
        <v>5</v>
      </c>
      <c r="U267" s="27">
        <f t="shared" si="52"/>
        <v>34124</v>
      </c>
      <c r="V267" t="str">
        <f t="shared" si="53"/>
        <v>38-5-0107</v>
      </c>
      <c r="W267" t="str">
        <f t="shared" si="54"/>
        <v>2025_38_0107_5</v>
      </c>
    </row>
    <row r="268" spans="1:23" x14ac:dyDescent="0.3">
      <c r="A268" t="str">
        <f t="shared" si="44"/>
        <v>3850267</v>
      </c>
      <c r="B268" t="str">
        <f>IF('Source - Funds'!A268="","",'Source - Funds'!A268)</f>
        <v>2026</v>
      </c>
      <c r="C268" t="str">
        <f>IF('Source - Funds'!B268="","",'Source - Funds'!B268)</f>
        <v>38</v>
      </c>
      <c r="D268" t="str">
        <f>IF('Source - Funds'!C268="","",'Source - Funds'!C268)</f>
        <v>5</v>
      </c>
      <c r="E268" t="str">
        <f>IF('Source - Funds'!D268="","",'Source - Funds'!D268)</f>
        <v>0267</v>
      </c>
      <c r="F268" t="str">
        <f>IF('Source - Funds'!E268="","",'Source - Funds'!E268)</f>
        <v>JAY COUNTY PUBLIC LIBRARY</v>
      </c>
      <c r="G268" t="str">
        <f>IF('Source - Funds'!F268="","",'Source - Funds'!F268)</f>
        <v>0101</v>
      </c>
      <c r="H268" t="str">
        <f>IF('Source - Funds'!G268="","",'Source - Funds'!G268)</f>
        <v>GENERAL</v>
      </c>
      <c r="I268">
        <f>IF('Source - Funds'!H268="","",'Source - Funds'!H268)</f>
        <v>1300000</v>
      </c>
      <c r="J268" t="str">
        <f>IF('Source - Funds'!I268="","",'Source - Funds'!I268)</f>
        <v/>
      </c>
      <c r="K268" t="str">
        <f>IF('Source - Funds'!J268="","",'Source - Funds'!J268)</f>
        <v>N</v>
      </c>
      <c r="L268">
        <f t="shared" si="45"/>
        <v>1420000</v>
      </c>
      <c r="M268">
        <v>1.04</v>
      </c>
      <c r="N268" s="24">
        <f t="shared" si="46"/>
        <v>1476800</v>
      </c>
      <c r="O268" s="24">
        <f t="shared" si="47"/>
        <v>1476799</v>
      </c>
      <c r="P268" s="23">
        <f t="shared" si="48"/>
        <v>1476799</v>
      </c>
      <c r="Q268" s="26" t="s">
        <v>215</v>
      </c>
      <c r="R268" t="str">
        <f t="shared" si="49"/>
        <v>38</v>
      </c>
      <c r="S268" t="str">
        <f t="shared" si="50"/>
        <v>0267</v>
      </c>
      <c r="T268" t="str">
        <f t="shared" si="51"/>
        <v>5</v>
      </c>
      <c r="U268" s="27">
        <f t="shared" si="52"/>
        <v>1476799</v>
      </c>
      <c r="V268" t="str">
        <f t="shared" si="53"/>
        <v>38-5-0267</v>
      </c>
      <c r="W268" t="str">
        <f t="shared" si="54"/>
        <v>2025_38_0267_5</v>
      </c>
    </row>
    <row r="269" spans="1:23" x14ac:dyDescent="0.3">
      <c r="A269" t="str">
        <f t="shared" si="44"/>
        <v>3850267</v>
      </c>
      <c r="B269" t="str">
        <f>IF('Source - Funds'!A269="","",'Source - Funds'!A269)</f>
        <v>2026</v>
      </c>
      <c r="C269" t="str">
        <f>IF('Source - Funds'!B269="","",'Source - Funds'!B269)</f>
        <v>38</v>
      </c>
      <c r="D269" t="str">
        <f>IF('Source - Funds'!C269="","",'Source - Funds'!C269)</f>
        <v>5</v>
      </c>
      <c r="E269" t="str">
        <f>IF('Source - Funds'!D269="","",'Source - Funds'!D269)</f>
        <v>0267</v>
      </c>
      <c r="F269" t="str">
        <f>IF('Source - Funds'!E269="","",'Source - Funds'!E269)</f>
        <v>JAY COUNTY PUBLIC LIBRARY</v>
      </c>
      <c r="G269" t="str">
        <f>IF('Source - Funds'!F269="","",'Source - Funds'!F269)</f>
        <v>0061</v>
      </c>
      <c r="H269" t="str">
        <f>IF('Source - Funds'!G269="","",'Source - Funds'!G269)</f>
        <v>RAINY DAY</v>
      </c>
      <c r="I269">
        <f>IF('Source - Funds'!H269="","",'Source - Funds'!H269)</f>
        <v>20000</v>
      </c>
      <c r="J269" t="str">
        <f>IF('Source - Funds'!I269="","",'Source - Funds'!I269)</f>
        <v/>
      </c>
      <c r="K269" t="str">
        <f>IF('Source - Funds'!J269="","",'Source - Funds'!J269)</f>
        <v>N</v>
      </c>
      <c r="L269">
        <f t="shared" si="45"/>
        <v>1420000</v>
      </c>
      <c r="M269">
        <v>1.04</v>
      </c>
      <c r="N269" s="24">
        <f t="shared" si="46"/>
        <v>1476800</v>
      </c>
      <c r="O269" s="24">
        <f t="shared" si="47"/>
        <v>1476799</v>
      </c>
      <c r="P269" s="23">
        <f t="shared" si="48"/>
        <v>1476799</v>
      </c>
      <c r="Q269" s="26" t="s">
        <v>215</v>
      </c>
      <c r="R269" t="str">
        <f t="shared" si="49"/>
        <v>38</v>
      </c>
      <c r="S269" t="str">
        <f t="shared" si="50"/>
        <v>0267</v>
      </c>
      <c r="T269" t="str">
        <f t="shared" si="51"/>
        <v>5</v>
      </c>
      <c r="U269" s="27">
        <f t="shared" si="52"/>
        <v>1476799</v>
      </c>
      <c r="V269" t="str">
        <f t="shared" si="53"/>
        <v>38-5-0267</v>
      </c>
      <c r="W269" t="str">
        <f t="shared" si="54"/>
        <v>2025_38_0267_5</v>
      </c>
    </row>
    <row r="270" spans="1:23" x14ac:dyDescent="0.3">
      <c r="A270" t="str">
        <f t="shared" si="44"/>
        <v>3850267</v>
      </c>
      <c r="B270" t="str">
        <f>IF('Source - Funds'!A270="","",'Source - Funds'!A270)</f>
        <v>2026</v>
      </c>
      <c r="C270" t="str">
        <f>IF('Source - Funds'!B270="","",'Source - Funds'!B270)</f>
        <v>38</v>
      </c>
      <c r="D270" t="str">
        <f>IF('Source - Funds'!C270="","",'Source - Funds'!C270)</f>
        <v>5</v>
      </c>
      <c r="E270" t="str">
        <f>IF('Source - Funds'!D270="","",'Source - Funds'!D270)</f>
        <v>0267</v>
      </c>
      <c r="F270" t="str">
        <f>IF('Source - Funds'!E270="","",'Source - Funds'!E270)</f>
        <v>JAY COUNTY PUBLIC LIBRARY</v>
      </c>
      <c r="G270" t="str">
        <f>IF('Source - Funds'!F270="","",'Source - Funds'!F270)</f>
        <v>2011</v>
      </c>
      <c r="H270" t="str">
        <f>IF('Source - Funds'!G270="","",'Source - Funds'!G270)</f>
        <v>LIRF</v>
      </c>
      <c r="I270">
        <f>IF('Source - Funds'!H270="","",'Source - Funds'!H270)</f>
        <v>100000</v>
      </c>
      <c r="J270" t="str">
        <f>IF('Source - Funds'!I270="","",'Source - Funds'!I270)</f>
        <v/>
      </c>
      <c r="K270" t="str">
        <f>IF('Source - Funds'!J270="","",'Source - Funds'!J270)</f>
        <v>N</v>
      </c>
      <c r="L270">
        <f t="shared" si="45"/>
        <v>1420000</v>
      </c>
      <c r="M270">
        <v>1.04</v>
      </c>
      <c r="N270" s="24">
        <f t="shared" si="46"/>
        <v>1476800</v>
      </c>
      <c r="O270" s="24">
        <f t="shared" si="47"/>
        <v>1476799</v>
      </c>
      <c r="P270" s="23">
        <f t="shared" si="48"/>
        <v>1476799</v>
      </c>
      <c r="Q270" s="26" t="s">
        <v>215</v>
      </c>
      <c r="R270" t="str">
        <f t="shared" si="49"/>
        <v>38</v>
      </c>
      <c r="S270" t="str">
        <f t="shared" si="50"/>
        <v>0267</v>
      </c>
      <c r="T270" t="str">
        <f t="shared" si="51"/>
        <v>5</v>
      </c>
      <c r="U270" s="27">
        <f t="shared" si="52"/>
        <v>1476799</v>
      </c>
      <c r="V270" t="str">
        <f t="shared" si="53"/>
        <v>38-5-0267</v>
      </c>
      <c r="W270" t="str">
        <f t="shared" si="54"/>
        <v>2025_38_0267_5</v>
      </c>
    </row>
    <row r="271" spans="1:23" x14ac:dyDescent="0.3">
      <c r="A271" t="str">
        <f t="shared" si="44"/>
        <v>3950109</v>
      </c>
      <c r="B271" t="str">
        <f>IF('Source - Funds'!A271="","",'Source - Funds'!A271)</f>
        <v>2026</v>
      </c>
      <c r="C271" t="str">
        <f>IF('Source - Funds'!B271="","",'Source - Funds'!B271)</f>
        <v>39</v>
      </c>
      <c r="D271" t="str">
        <f>IF('Source - Funds'!C271="","",'Source - Funds'!C271)</f>
        <v>5</v>
      </c>
      <c r="E271" t="str">
        <f>IF('Source - Funds'!D271="","",'Source - Funds'!D271)</f>
        <v>0109</v>
      </c>
      <c r="F271" t="str">
        <f>IF('Source - Funds'!E271="","",'Source - Funds'!E271)</f>
        <v>JEFFERSON COUNTY PUBLIC LIBRARY</v>
      </c>
      <c r="G271" t="str">
        <f>IF('Source - Funds'!F271="","",'Source - Funds'!F271)</f>
        <v>0101</v>
      </c>
      <c r="H271" t="str">
        <f>IF('Source - Funds'!G271="","",'Source - Funds'!G271)</f>
        <v>GENERAL</v>
      </c>
      <c r="I271">
        <f>IF('Source - Funds'!H271="","",'Source - Funds'!H271)</f>
        <v>2139679</v>
      </c>
      <c r="J271" t="str">
        <f>IF('Source - Funds'!I271="","",'Source - Funds'!I271)</f>
        <v/>
      </c>
      <c r="K271" t="str">
        <f>IF('Source - Funds'!J271="","",'Source - Funds'!J271)</f>
        <v>N</v>
      </c>
      <c r="L271">
        <f t="shared" si="45"/>
        <v>2139679</v>
      </c>
      <c r="M271">
        <v>1.04</v>
      </c>
      <c r="N271" s="24">
        <f t="shared" si="46"/>
        <v>2225266.16</v>
      </c>
      <c r="O271" s="24">
        <f t="shared" si="47"/>
        <v>2225265.16</v>
      </c>
      <c r="P271" s="23">
        <f t="shared" si="48"/>
        <v>2225265</v>
      </c>
      <c r="Q271" s="26" t="s">
        <v>215</v>
      </c>
      <c r="R271" t="str">
        <f t="shared" si="49"/>
        <v>39</v>
      </c>
      <c r="S271" t="str">
        <f t="shared" si="50"/>
        <v>0109</v>
      </c>
      <c r="T271" t="str">
        <f t="shared" si="51"/>
        <v>5</v>
      </c>
      <c r="U271" s="27">
        <f t="shared" si="52"/>
        <v>2225265</v>
      </c>
      <c r="V271" t="str">
        <f t="shared" si="53"/>
        <v>39-5-0109</v>
      </c>
      <c r="W271" t="str">
        <f t="shared" si="54"/>
        <v>2025_39_0109_5</v>
      </c>
    </row>
    <row r="272" spans="1:23" x14ac:dyDescent="0.3">
      <c r="A272" t="str">
        <f t="shared" si="44"/>
        <v>4050110</v>
      </c>
      <c r="B272" t="str">
        <f>IF('Source - Funds'!A272="","",'Source - Funds'!A272)</f>
        <v>2026</v>
      </c>
      <c r="C272" t="str">
        <f>IF('Source - Funds'!B272="","",'Source - Funds'!B272)</f>
        <v>40</v>
      </c>
      <c r="D272" t="str">
        <f>IF('Source - Funds'!C272="","",'Source - Funds'!C272)</f>
        <v>5</v>
      </c>
      <c r="E272" t="str">
        <f>IF('Source - Funds'!D272="","",'Source - Funds'!D272)</f>
        <v>0110</v>
      </c>
      <c r="F272" t="str">
        <f>IF('Source - Funds'!E272="","",'Source - Funds'!E272)</f>
        <v>JENNINGS COUNTY PUBLIC LIBRARY</v>
      </c>
      <c r="G272" t="str">
        <f>IF('Source - Funds'!F272="","",'Source - Funds'!F272)</f>
        <v>0101</v>
      </c>
      <c r="H272" t="str">
        <f>IF('Source - Funds'!G272="","",'Source - Funds'!G272)</f>
        <v>GENERAL</v>
      </c>
      <c r="I272">
        <f>IF('Source - Funds'!H272="","",'Source - Funds'!H272)</f>
        <v>1331332</v>
      </c>
      <c r="J272" t="str">
        <f>IF('Source - Funds'!I272="","",'Source - Funds'!I272)</f>
        <v/>
      </c>
      <c r="K272" t="str">
        <f>IF('Source - Funds'!J272="","",'Source - Funds'!J272)</f>
        <v>N</v>
      </c>
      <c r="L272">
        <f t="shared" si="45"/>
        <v>1331332</v>
      </c>
      <c r="M272">
        <v>1.04</v>
      </c>
      <c r="N272" s="24">
        <f t="shared" si="46"/>
        <v>1384585.28</v>
      </c>
      <c r="O272" s="24">
        <f t="shared" si="47"/>
        <v>1384584.28</v>
      </c>
      <c r="P272" s="23">
        <f t="shared" si="48"/>
        <v>1384584</v>
      </c>
      <c r="Q272" s="26" t="s">
        <v>215</v>
      </c>
      <c r="R272" t="str">
        <f t="shared" si="49"/>
        <v>40</v>
      </c>
      <c r="S272" t="str">
        <f t="shared" si="50"/>
        <v>0110</v>
      </c>
      <c r="T272" t="str">
        <f t="shared" si="51"/>
        <v>5</v>
      </c>
      <c r="U272" s="27">
        <f t="shared" si="52"/>
        <v>1384584</v>
      </c>
      <c r="V272" t="str">
        <f t="shared" si="53"/>
        <v>40-5-0110</v>
      </c>
      <c r="W272" t="str">
        <f t="shared" si="54"/>
        <v>2025_40_0110_5</v>
      </c>
    </row>
    <row r="273" spans="1:23" x14ac:dyDescent="0.3">
      <c r="A273" t="str">
        <f t="shared" si="44"/>
        <v>4150111</v>
      </c>
      <c r="B273" t="str">
        <f>IF('Source - Funds'!A273="","",'Source - Funds'!A273)</f>
        <v>2026</v>
      </c>
      <c r="C273" t="str">
        <f>IF('Source - Funds'!B273="","",'Source - Funds'!B273)</f>
        <v>41</v>
      </c>
      <c r="D273" t="str">
        <f>IF('Source - Funds'!C273="","",'Source - Funds'!C273)</f>
        <v>5</v>
      </c>
      <c r="E273" t="str">
        <f>IF('Source - Funds'!D273="","",'Source - Funds'!D273)</f>
        <v>0111</v>
      </c>
      <c r="F273" t="str">
        <f>IF('Source - Funds'!E273="","",'Source - Funds'!E273)</f>
        <v>EDINBURGH-WRIGHT-HAGEMAN PUBLIC LIBRARY</v>
      </c>
      <c r="G273" t="str">
        <f>IF('Source - Funds'!F273="","",'Source - Funds'!F273)</f>
        <v>0101</v>
      </c>
      <c r="H273" t="str">
        <f>IF('Source - Funds'!G273="","",'Source - Funds'!G273)</f>
        <v>GENERAL</v>
      </c>
      <c r="I273">
        <f>IF('Source - Funds'!H273="","",'Source - Funds'!H273)</f>
        <v>309384</v>
      </c>
      <c r="J273">
        <f>IF('Source - Funds'!I273="","",'Source - Funds'!I273)</f>
        <v>41</v>
      </c>
      <c r="K273" t="str">
        <f>IF('Source - Funds'!J273="","",'Source - Funds'!J273)</f>
        <v>Y</v>
      </c>
      <c r="L273">
        <f t="shared" si="45"/>
        <v>309384</v>
      </c>
      <c r="M273">
        <v>1.04</v>
      </c>
      <c r="N273" s="24">
        <f t="shared" si="46"/>
        <v>321759.35999999999</v>
      </c>
      <c r="O273" s="24">
        <f t="shared" si="47"/>
        <v>321758.36</v>
      </c>
      <c r="P273" s="23">
        <f t="shared" si="48"/>
        <v>321758</v>
      </c>
      <c r="Q273" s="26" t="s">
        <v>215</v>
      </c>
      <c r="R273">
        <f t="shared" si="49"/>
        <v>41</v>
      </c>
      <c r="S273" t="str">
        <f t="shared" si="50"/>
        <v>0111</v>
      </c>
      <c r="T273" t="str">
        <f t="shared" si="51"/>
        <v>5</v>
      </c>
      <c r="U273" s="27">
        <f t="shared" si="52"/>
        <v>321758</v>
      </c>
      <c r="V273" t="str">
        <f t="shared" si="53"/>
        <v>41-5-0111</v>
      </c>
      <c r="W273" t="str">
        <f t="shared" si="54"/>
        <v>2025_41_0111_5</v>
      </c>
    </row>
    <row r="274" spans="1:23" x14ac:dyDescent="0.3">
      <c r="A274" t="str">
        <f t="shared" si="44"/>
        <v>4150112</v>
      </c>
      <c r="B274" t="str">
        <f>IF('Source - Funds'!A274="","",'Source - Funds'!A274)</f>
        <v>2026</v>
      </c>
      <c r="C274" t="str">
        <f>IF('Source - Funds'!B274="","",'Source - Funds'!B274)</f>
        <v>41</v>
      </c>
      <c r="D274" t="str">
        <f>IF('Source - Funds'!C274="","",'Source - Funds'!C274)</f>
        <v>5</v>
      </c>
      <c r="E274" t="str">
        <f>IF('Source - Funds'!D274="","",'Source - Funds'!D274)</f>
        <v>0112</v>
      </c>
      <c r="F274" t="str">
        <f>IF('Source - Funds'!E274="","",'Source - Funds'!E274)</f>
        <v>GREENWOOD PUBLIC LIBRARY</v>
      </c>
      <c r="G274" t="str">
        <f>IF('Source - Funds'!F274="","",'Source - Funds'!F274)</f>
        <v>0101</v>
      </c>
      <c r="H274" t="str">
        <f>IF('Source - Funds'!G274="","",'Source - Funds'!G274)</f>
        <v>GENERAL</v>
      </c>
      <c r="I274">
        <f>IF('Source - Funds'!H274="","",'Source - Funds'!H274)</f>
        <v>2874855</v>
      </c>
      <c r="J274" t="str">
        <f>IF('Source - Funds'!I274="","",'Source - Funds'!I274)</f>
        <v/>
      </c>
      <c r="K274" t="str">
        <f>IF('Source - Funds'!J274="","",'Source - Funds'!J274)</f>
        <v>N</v>
      </c>
      <c r="L274">
        <f t="shared" si="45"/>
        <v>4263366</v>
      </c>
      <c r="M274">
        <v>1.04</v>
      </c>
      <c r="N274" s="24">
        <f t="shared" si="46"/>
        <v>4433900.6400000006</v>
      </c>
      <c r="O274" s="24">
        <f t="shared" si="47"/>
        <v>4433899.6400000006</v>
      </c>
      <c r="P274" s="23">
        <f t="shared" si="48"/>
        <v>4433899</v>
      </c>
      <c r="Q274" s="26" t="s">
        <v>215</v>
      </c>
      <c r="R274" t="str">
        <f t="shared" si="49"/>
        <v>41</v>
      </c>
      <c r="S274" t="str">
        <f t="shared" si="50"/>
        <v>0112</v>
      </c>
      <c r="T274" t="str">
        <f t="shared" si="51"/>
        <v>5</v>
      </c>
      <c r="U274" s="27">
        <f t="shared" si="52"/>
        <v>4433899</v>
      </c>
      <c r="V274" t="str">
        <f t="shared" si="53"/>
        <v>41-5-0112</v>
      </c>
      <c r="W274" t="str">
        <f t="shared" si="54"/>
        <v>2025_41_0112_5</v>
      </c>
    </row>
    <row r="275" spans="1:23" x14ac:dyDescent="0.3">
      <c r="A275" t="str">
        <f t="shared" si="44"/>
        <v>4150112</v>
      </c>
      <c r="B275" t="str">
        <f>IF('Source - Funds'!A275="","",'Source - Funds'!A275)</f>
        <v>2026</v>
      </c>
      <c r="C275" t="str">
        <f>IF('Source - Funds'!B275="","",'Source - Funds'!B275)</f>
        <v>41</v>
      </c>
      <c r="D275" t="str">
        <f>IF('Source - Funds'!C275="","",'Source - Funds'!C275)</f>
        <v>5</v>
      </c>
      <c r="E275" t="str">
        <f>IF('Source - Funds'!D275="","",'Source - Funds'!D275)</f>
        <v>0112</v>
      </c>
      <c r="F275" t="str">
        <f>IF('Source - Funds'!E275="","",'Source - Funds'!E275)</f>
        <v>GREENWOOD PUBLIC LIBRARY</v>
      </c>
      <c r="G275" t="str">
        <f>IF('Source - Funds'!F275="","",'Source - Funds'!F275)</f>
        <v>0061</v>
      </c>
      <c r="H275" t="str">
        <f>IF('Source - Funds'!G275="","",'Source - Funds'!G275)</f>
        <v>RAINY DAY</v>
      </c>
      <c r="I275">
        <f>IF('Source - Funds'!H275="","",'Source - Funds'!H275)</f>
        <v>782273</v>
      </c>
      <c r="J275" t="str">
        <f>IF('Source - Funds'!I275="","",'Source - Funds'!I275)</f>
        <v/>
      </c>
      <c r="K275" t="str">
        <f>IF('Source - Funds'!J275="","",'Source - Funds'!J275)</f>
        <v>N</v>
      </c>
      <c r="L275">
        <f t="shared" si="45"/>
        <v>4263366</v>
      </c>
      <c r="M275">
        <v>1.04</v>
      </c>
      <c r="N275" s="24">
        <f t="shared" si="46"/>
        <v>4433900.6400000006</v>
      </c>
      <c r="O275" s="24">
        <f t="shared" si="47"/>
        <v>4433899.6400000006</v>
      </c>
      <c r="P275" s="23">
        <f t="shared" si="48"/>
        <v>4433899</v>
      </c>
      <c r="Q275" s="26" t="s">
        <v>215</v>
      </c>
      <c r="R275" t="str">
        <f t="shared" si="49"/>
        <v>41</v>
      </c>
      <c r="S275" t="str">
        <f t="shared" si="50"/>
        <v>0112</v>
      </c>
      <c r="T275" t="str">
        <f t="shared" si="51"/>
        <v>5</v>
      </c>
      <c r="U275" s="27">
        <f t="shared" si="52"/>
        <v>4433899</v>
      </c>
      <c r="V275" t="str">
        <f t="shared" si="53"/>
        <v>41-5-0112</v>
      </c>
      <c r="W275" t="str">
        <f t="shared" si="54"/>
        <v>2025_41_0112_5</v>
      </c>
    </row>
    <row r="276" spans="1:23" x14ac:dyDescent="0.3">
      <c r="A276" t="str">
        <f t="shared" si="44"/>
        <v>4150112</v>
      </c>
      <c r="B276" t="str">
        <f>IF('Source - Funds'!A276="","",'Source - Funds'!A276)</f>
        <v>2026</v>
      </c>
      <c r="C276" t="str">
        <f>IF('Source - Funds'!B276="","",'Source - Funds'!B276)</f>
        <v>41</v>
      </c>
      <c r="D276" t="str">
        <f>IF('Source - Funds'!C276="","",'Source - Funds'!C276)</f>
        <v>5</v>
      </c>
      <c r="E276" t="str">
        <f>IF('Source - Funds'!D276="","",'Source - Funds'!D276)</f>
        <v>0112</v>
      </c>
      <c r="F276" t="str">
        <f>IF('Source - Funds'!E276="","",'Source - Funds'!E276)</f>
        <v>GREENWOOD PUBLIC LIBRARY</v>
      </c>
      <c r="G276" t="str">
        <f>IF('Source - Funds'!F276="","",'Source - Funds'!F276)</f>
        <v>0182</v>
      </c>
      <c r="H276" t="str">
        <f>IF('Source - Funds'!G276="","",'Source - Funds'!G276)</f>
        <v>BOND #2</v>
      </c>
      <c r="I276">
        <f>IF('Source - Funds'!H276="","",'Source - Funds'!H276)</f>
        <v>606238</v>
      </c>
      <c r="J276" t="str">
        <f>IF('Source - Funds'!I276="","",'Source - Funds'!I276)</f>
        <v/>
      </c>
      <c r="K276" t="str">
        <f>IF('Source - Funds'!J276="","",'Source - Funds'!J276)</f>
        <v>N</v>
      </c>
      <c r="L276">
        <f t="shared" si="45"/>
        <v>4263366</v>
      </c>
      <c r="M276">
        <v>1.04</v>
      </c>
      <c r="N276" s="24">
        <f t="shared" si="46"/>
        <v>4433900.6400000006</v>
      </c>
      <c r="O276" s="24">
        <f t="shared" si="47"/>
        <v>4433899.6400000006</v>
      </c>
      <c r="P276" s="23">
        <f t="shared" si="48"/>
        <v>4433899</v>
      </c>
      <c r="Q276" s="26" t="s">
        <v>215</v>
      </c>
      <c r="R276" t="str">
        <f t="shared" si="49"/>
        <v>41</v>
      </c>
      <c r="S276" t="str">
        <f t="shared" si="50"/>
        <v>0112</v>
      </c>
      <c r="T276" t="str">
        <f t="shared" si="51"/>
        <v>5</v>
      </c>
      <c r="U276" s="27">
        <f t="shared" si="52"/>
        <v>4433899</v>
      </c>
      <c r="V276" t="str">
        <f t="shared" si="53"/>
        <v>41-5-0112</v>
      </c>
      <c r="W276" t="str">
        <f t="shared" si="54"/>
        <v>2025_41_0112_5</v>
      </c>
    </row>
    <row r="277" spans="1:23" x14ac:dyDescent="0.3">
      <c r="A277" t="str">
        <f t="shared" si="44"/>
        <v>4150113</v>
      </c>
      <c r="B277" t="str">
        <f>IF('Source - Funds'!A277="","",'Source - Funds'!A277)</f>
        <v>2026</v>
      </c>
      <c r="C277" t="str">
        <f>IF('Source - Funds'!B277="","",'Source - Funds'!B277)</f>
        <v>41</v>
      </c>
      <c r="D277" t="str">
        <f>IF('Source - Funds'!C277="","",'Source - Funds'!C277)</f>
        <v>5</v>
      </c>
      <c r="E277" t="str">
        <f>IF('Source - Funds'!D277="","",'Source - Funds'!D277)</f>
        <v>0113</v>
      </c>
      <c r="F277" t="str">
        <f>IF('Source - Funds'!E277="","",'Source - Funds'!E277)</f>
        <v>JOHNSON COUNTY PUBLIC LIBRARY</v>
      </c>
      <c r="G277" t="str">
        <f>IF('Source - Funds'!F277="","",'Source - Funds'!F277)</f>
        <v>0180</v>
      </c>
      <c r="H277" t="str">
        <f>IF('Source - Funds'!G277="","",'Source - Funds'!G277)</f>
        <v>DEBT SERVICE</v>
      </c>
      <c r="I277">
        <f>IF('Source - Funds'!H277="","",'Source - Funds'!H277)</f>
        <v>1336100</v>
      </c>
      <c r="J277" t="str">
        <f>IF('Source - Funds'!I277="","",'Source - Funds'!I277)</f>
        <v/>
      </c>
      <c r="K277" t="str">
        <f>IF('Source - Funds'!J277="","",'Source - Funds'!J277)</f>
        <v>N</v>
      </c>
      <c r="L277">
        <f t="shared" si="45"/>
        <v>10926713</v>
      </c>
      <c r="M277">
        <v>1.04</v>
      </c>
      <c r="N277" s="24">
        <f t="shared" si="46"/>
        <v>11363781.52</v>
      </c>
      <c r="O277" s="24">
        <f t="shared" si="47"/>
        <v>11363780.52</v>
      </c>
      <c r="P277" s="23">
        <f t="shared" si="48"/>
        <v>11363780</v>
      </c>
      <c r="Q277" s="26" t="s">
        <v>215</v>
      </c>
      <c r="R277" t="str">
        <f t="shared" si="49"/>
        <v>41</v>
      </c>
      <c r="S277" t="str">
        <f t="shared" si="50"/>
        <v>0113</v>
      </c>
      <c r="T277" t="str">
        <f t="shared" si="51"/>
        <v>5</v>
      </c>
      <c r="U277" s="27">
        <f t="shared" si="52"/>
        <v>11363780</v>
      </c>
      <c r="V277" t="str">
        <f t="shared" si="53"/>
        <v>41-5-0113</v>
      </c>
      <c r="W277" t="str">
        <f t="shared" si="54"/>
        <v>2025_41_0113_5</v>
      </c>
    </row>
    <row r="278" spans="1:23" x14ac:dyDescent="0.3">
      <c r="A278" t="str">
        <f t="shared" si="44"/>
        <v>4150113</v>
      </c>
      <c r="B278" t="str">
        <f>IF('Source - Funds'!A278="","",'Source - Funds'!A278)</f>
        <v>2026</v>
      </c>
      <c r="C278" t="str">
        <f>IF('Source - Funds'!B278="","",'Source - Funds'!B278)</f>
        <v>41</v>
      </c>
      <c r="D278" t="str">
        <f>IF('Source - Funds'!C278="","",'Source - Funds'!C278)</f>
        <v>5</v>
      </c>
      <c r="E278" t="str">
        <f>IF('Source - Funds'!D278="","",'Source - Funds'!D278)</f>
        <v>0113</v>
      </c>
      <c r="F278" t="str">
        <f>IF('Source - Funds'!E278="","",'Source - Funds'!E278)</f>
        <v>JOHNSON COUNTY PUBLIC LIBRARY</v>
      </c>
      <c r="G278" t="str">
        <f>IF('Source - Funds'!F278="","",'Source - Funds'!F278)</f>
        <v>0061</v>
      </c>
      <c r="H278" t="str">
        <f>IF('Source - Funds'!G278="","",'Source - Funds'!G278)</f>
        <v>RAINY DAY</v>
      </c>
      <c r="I278">
        <f>IF('Source - Funds'!H278="","",'Source - Funds'!H278)</f>
        <v>100000</v>
      </c>
      <c r="J278" t="str">
        <f>IF('Source - Funds'!I278="","",'Source - Funds'!I278)</f>
        <v/>
      </c>
      <c r="K278" t="str">
        <f>IF('Source - Funds'!J278="","",'Source - Funds'!J278)</f>
        <v>N</v>
      </c>
      <c r="L278">
        <f t="shared" si="45"/>
        <v>10926713</v>
      </c>
      <c r="M278">
        <v>1.04</v>
      </c>
      <c r="N278" s="24">
        <f t="shared" si="46"/>
        <v>11363781.52</v>
      </c>
      <c r="O278" s="24">
        <f t="shared" si="47"/>
        <v>11363780.52</v>
      </c>
      <c r="P278" s="23">
        <f t="shared" si="48"/>
        <v>11363780</v>
      </c>
      <c r="Q278" s="26" t="s">
        <v>215</v>
      </c>
      <c r="R278" t="str">
        <f t="shared" si="49"/>
        <v>41</v>
      </c>
      <c r="S278" t="str">
        <f t="shared" si="50"/>
        <v>0113</v>
      </c>
      <c r="T278" t="str">
        <f t="shared" si="51"/>
        <v>5</v>
      </c>
      <c r="U278" s="27">
        <f t="shared" si="52"/>
        <v>11363780</v>
      </c>
      <c r="V278" t="str">
        <f t="shared" si="53"/>
        <v>41-5-0113</v>
      </c>
      <c r="W278" t="str">
        <f t="shared" si="54"/>
        <v>2025_41_0113_5</v>
      </c>
    </row>
    <row r="279" spans="1:23" x14ac:dyDescent="0.3">
      <c r="A279" t="str">
        <f t="shared" si="44"/>
        <v>4150113</v>
      </c>
      <c r="B279" t="str">
        <f>IF('Source - Funds'!A279="","",'Source - Funds'!A279)</f>
        <v>2026</v>
      </c>
      <c r="C279" t="str">
        <f>IF('Source - Funds'!B279="","",'Source - Funds'!B279)</f>
        <v>41</v>
      </c>
      <c r="D279" t="str">
        <f>IF('Source - Funds'!C279="","",'Source - Funds'!C279)</f>
        <v>5</v>
      </c>
      <c r="E279" t="str">
        <f>IF('Source - Funds'!D279="","",'Source - Funds'!D279)</f>
        <v>0113</v>
      </c>
      <c r="F279" t="str">
        <f>IF('Source - Funds'!E279="","",'Source - Funds'!E279)</f>
        <v>JOHNSON COUNTY PUBLIC LIBRARY</v>
      </c>
      <c r="G279" t="str">
        <f>IF('Source - Funds'!F279="","",'Source - Funds'!F279)</f>
        <v>0101</v>
      </c>
      <c r="H279" t="str">
        <f>IF('Source - Funds'!G279="","",'Source - Funds'!G279)</f>
        <v>GENERAL</v>
      </c>
      <c r="I279">
        <f>IF('Source - Funds'!H279="","",'Source - Funds'!H279)</f>
        <v>9490613</v>
      </c>
      <c r="J279" t="str">
        <f>IF('Source - Funds'!I279="","",'Source - Funds'!I279)</f>
        <v/>
      </c>
      <c r="K279" t="str">
        <f>IF('Source - Funds'!J279="","",'Source - Funds'!J279)</f>
        <v>N</v>
      </c>
      <c r="L279">
        <f t="shared" si="45"/>
        <v>10926713</v>
      </c>
      <c r="M279">
        <v>1.04</v>
      </c>
      <c r="N279" s="24">
        <f t="shared" si="46"/>
        <v>11363781.52</v>
      </c>
      <c r="O279" s="24">
        <f t="shared" si="47"/>
        <v>11363780.52</v>
      </c>
      <c r="P279" s="23">
        <f t="shared" si="48"/>
        <v>11363780</v>
      </c>
      <c r="Q279" s="26" t="s">
        <v>215</v>
      </c>
      <c r="R279" t="str">
        <f t="shared" si="49"/>
        <v>41</v>
      </c>
      <c r="S279" t="str">
        <f t="shared" si="50"/>
        <v>0113</v>
      </c>
      <c r="T279" t="str">
        <f t="shared" si="51"/>
        <v>5</v>
      </c>
      <c r="U279" s="27">
        <f t="shared" si="52"/>
        <v>11363780</v>
      </c>
      <c r="V279" t="str">
        <f t="shared" si="53"/>
        <v>41-5-0113</v>
      </c>
      <c r="W279" t="str">
        <f t="shared" si="54"/>
        <v>2025_41_0113_5</v>
      </c>
    </row>
    <row r="280" spans="1:23" x14ac:dyDescent="0.3">
      <c r="A280" t="str">
        <f t="shared" si="44"/>
        <v>4250114</v>
      </c>
      <c r="B280" t="str">
        <f>IF('Source - Funds'!A280="","",'Source - Funds'!A280)</f>
        <v>2026</v>
      </c>
      <c r="C280" t="str">
        <f>IF('Source - Funds'!B280="","",'Source - Funds'!B280)</f>
        <v>42</v>
      </c>
      <c r="D280" t="str">
        <f>IF('Source - Funds'!C280="","",'Source - Funds'!C280)</f>
        <v>5</v>
      </c>
      <c r="E280" t="str">
        <f>IF('Source - Funds'!D280="","",'Source - Funds'!D280)</f>
        <v>0114</v>
      </c>
      <c r="F280" t="str">
        <f>IF('Source - Funds'!E280="","",'Source - Funds'!E280)</f>
        <v>BICKNELL PUBLIC LIBRARY</v>
      </c>
      <c r="G280" t="str">
        <f>IF('Source - Funds'!F280="","",'Source - Funds'!F280)</f>
        <v>0101</v>
      </c>
      <c r="H280" t="str">
        <f>IF('Source - Funds'!G280="","",'Source - Funds'!G280)</f>
        <v>GENERAL</v>
      </c>
      <c r="I280">
        <f>IF('Source - Funds'!H280="","",'Source - Funds'!H280)</f>
        <v>249140</v>
      </c>
      <c r="J280" t="str">
        <f>IF('Source - Funds'!I280="","",'Source - Funds'!I280)</f>
        <v/>
      </c>
      <c r="K280" t="str">
        <f>IF('Source - Funds'!J280="","",'Source - Funds'!J280)</f>
        <v>N</v>
      </c>
      <c r="L280">
        <f t="shared" si="45"/>
        <v>249140</v>
      </c>
      <c r="M280">
        <v>1.04</v>
      </c>
      <c r="N280" s="24">
        <f t="shared" si="46"/>
        <v>259105.6</v>
      </c>
      <c r="O280" s="24">
        <f t="shared" si="47"/>
        <v>259104.6</v>
      </c>
      <c r="P280" s="23">
        <f t="shared" si="48"/>
        <v>259104</v>
      </c>
      <c r="Q280" s="26" t="s">
        <v>215</v>
      </c>
      <c r="R280" t="str">
        <f t="shared" si="49"/>
        <v>42</v>
      </c>
      <c r="S280" t="str">
        <f t="shared" si="50"/>
        <v>0114</v>
      </c>
      <c r="T280" t="str">
        <f t="shared" si="51"/>
        <v>5</v>
      </c>
      <c r="U280" s="27">
        <f t="shared" si="52"/>
        <v>259104</v>
      </c>
      <c r="V280" t="str">
        <f t="shared" si="53"/>
        <v>42-5-0114</v>
      </c>
      <c r="W280" t="str">
        <f t="shared" si="54"/>
        <v>2025_42_0114_5</v>
      </c>
    </row>
    <row r="281" spans="1:23" x14ac:dyDescent="0.3">
      <c r="A281" t="str">
        <f t="shared" si="44"/>
        <v>4250116</v>
      </c>
      <c r="B281" t="str">
        <f>IF('Source - Funds'!A281="","",'Source - Funds'!A281)</f>
        <v>2026</v>
      </c>
      <c r="C281" t="str">
        <f>IF('Source - Funds'!B281="","",'Source - Funds'!B281)</f>
        <v>42</v>
      </c>
      <c r="D281" t="str">
        <f>IF('Source - Funds'!C281="","",'Source - Funds'!C281)</f>
        <v>5</v>
      </c>
      <c r="E281" t="str">
        <f>IF('Source - Funds'!D281="","",'Source - Funds'!D281)</f>
        <v>0116</v>
      </c>
      <c r="F281" t="str">
        <f>IF('Source - Funds'!E281="","",'Source - Funds'!E281)</f>
        <v>KNOX COUNTY PUBLIC LIBRARY</v>
      </c>
      <c r="G281" t="str">
        <f>IF('Source - Funds'!F281="","",'Source - Funds'!F281)</f>
        <v>0101</v>
      </c>
      <c r="H281" t="str">
        <f>IF('Source - Funds'!G281="","",'Source - Funds'!G281)</f>
        <v>GENERAL</v>
      </c>
      <c r="I281">
        <f>IF('Source - Funds'!H281="","",'Source - Funds'!H281)</f>
        <v>2101803</v>
      </c>
      <c r="J281" t="str">
        <f>IF('Source - Funds'!I281="","",'Source - Funds'!I281)</f>
        <v/>
      </c>
      <c r="K281" t="str">
        <f>IF('Source - Funds'!J281="","",'Source - Funds'!J281)</f>
        <v>N</v>
      </c>
      <c r="L281">
        <f t="shared" si="45"/>
        <v>2101803</v>
      </c>
      <c r="M281">
        <v>1.04</v>
      </c>
      <c r="N281" s="24">
        <f t="shared" si="46"/>
        <v>2185875.12</v>
      </c>
      <c r="O281" s="24">
        <f t="shared" si="47"/>
        <v>2185874.12</v>
      </c>
      <c r="P281" s="23">
        <f t="shared" si="48"/>
        <v>2185874</v>
      </c>
      <c r="Q281" s="26" t="s">
        <v>215</v>
      </c>
      <c r="R281" t="str">
        <f t="shared" si="49"/>
        <v>42</v>
      </c>
      <c r="S281" t="str">
        <f t="shared" si="50"/>
        <v>0116</v>
      </c>
      <c r="T281" t="str">
        <f t="shared" si="51"/>
        <v>5</v>
      </c>
      <c r="U281" s="27">
        <f t="shared" si="52"/>
        <v>2185874</v>
      </c>
      <c r="V281" t="str">
        <f t="shared" si="53"/>
        <v>42-5-0116</v>
      </c>
      <c r="W281" t="str">
        <f t="shared" si="54"/>
        <v>2025_42_0116_5</v>
      </c>
    </row>
    <row r="282" spans="1:23" x14ac:dyDescent="0.3">
      <c r="A282" t="str">
        <f t="shared" si="44"/>
        <v>2050047</v>
      </c>
      <c r="B282" t="str">
        <f>IF('Source - Funds'!A282="","",'Source - Funds'!A282)</f>
        <v>2026</v>
      </c>
      <c r="C282" t="str">
        <f>IF('Source - Funds'!B282="","",'Source - Funds'!B282)</f>
        <v>43</v>
      </c>
      <c r="D282" t="str">
        <f>IF('Source - Funds'!C282="","",'Source - Funds'!C282)</f>
        <v>5</v>
      </c>
      <c r="E282" t="str">
        <f>IF('Source - Funds'!D282="","",'Source - Funds'!D282)</f>
        <v>0047</v>
      </c>
      <c r="F282" t="str">
        <f>IF('Source - Funds'!E282="","",'Source - Funds'!E282)</f>
        <v>NAPPANEE PUBLIC LIBRARY</v>
      </c>
      <c r="G282" t="str">
        <f>IF('Source - Funds'!F282="","",'Source - Funds'!F282)</f>
        <v>0101</v>
      </c>
      <c r="H282" t="str">
        <f>IF('Source - Funds'!G282="","",'Source - Funds'!G282)</f>
        <v>GENERAL</v>
      </c>
      <c r="I282">
        <f>IF('Source - Funds'!H282="","",'Source - Funds'!H282)</f>
        <v>0</v>
      </c>
      <c r="J282">
        <f>IF('Source - Funds'!I282="","",'Source - Funds'!I282)</f>
        <v>20</v>
      </c>
      <c r="K282" t="str">
        <f>IF('Source - Funds'!J282="","",'Source - Funds'!J282)</f>
        <v>Y</v>
      </c>
      <c r="L282">
        <f t="shared" si="45"/>
        <v>2952621</v>
      </c>
      <c r="M282">
        <v>1.04</v>
      </c>
      <c r="N282" s="24">
        <f t="shared" si="46"/>
        <v>3070725.8400000003</v>
      </c>
      <c r="O282" s="24">
        <f t="shared" si="47"/>
        <v>3070724.8400000003</v>
      </c>
      <c r="P282" s="23">
        <f t="shared" si="48"/>
        <v>3070724</v>
      </c>
      <c r="Q282" s="26" t="s">
        <v>215</v>
      </c>
      <c r="R282">
        <f t="shared" si="49"/>
        <v>20</v>
      </c>
      <c r="S282" t="str">
        <f t="shared" si="50"/>
        <v>0047</v>
      </c>
      <c r="T282" t="str">
        <f t="shared" si="51"/>
        <v>5</v>
      </c>
      <c r="U282" s="27">
        <f t="shared" si="52"/>
        <v>3070724</v>
      </c>
      <c r="V282" t="str">
        <f t="shared" si="53"/>
        <v>20-5-0047</v>
      </c>
      <c r="W282" t="str">
        <f t="shared" si="54"/>
        <v>2025_20_0047_5</v>
      </c>
    </row>
    <row r="283" spans="1:23" x14ac:dyDescent="0.3">
      <c r="A283" t="str">
        <f t="shared" si="44"/>
        <v>2050047</v>
      </c>
      <c r="B283" t="str">
        <f>IF('Source - Funds'!A283="","",'Source - Funds'!A283)</f>
        <v>2026</v>
      </c>
      <c r="C283" t="str">
        <f>IF('Source - Funds'!B283="","",'Source - Funds'!B283)</f>
        <v>43</v>
      </c>
      <c r="D283" t="str">
        <f>IF('Source - Funds'!C283="","",'Source - Funds'!C283)</f>
        <v>5</v>
      </c>
      <c r="E283" t="str">
        <f>IF('Source - Funds'!D283="","",'Source - Funds'!D283)</f>
        <v>0047</v>
      </c>
      <c r="F283" t="str">
        <f>IF('Source - Funds'!E283="","",'Source - Funds'!E283)</f>
        <v>NAPPANEE PUBLIC LIBRARY</v>
      </c>
      <c r="G283" t="str">
        <f>IF('Source - Funds'!F283="","",'Source - Funds'!F283)</f>
        <v>0061</v>
      </c>
      <c r="H283" t="str">
        <f>IF('Source - Funds'!G283="","",'Source - Funds'!G283)</f>
        <v>RAINY DAY</v>
      </c>
      <c r="I283">
        <f>IF('Source - Funds'!H283="","",'Source - Funds'!H283)</f>
        <v>0</v>
      </c>
      <c r="J283">
        <f>IF('Source - Funds'!I283="","",'Source - Funds'!I283)</f>
        <v>20</v>
      </c>
      <c r="K283" t="str">
        <f>IF('Source - Funds'!J283="","",'Source - Funds'!J283)</f>
        <v>Y</v>
      </c>
      <c r="L283">
        <f t="shared" si="45"/>
        <v>2952621</v>
      </c>
      <c r="M283">
        <v>1.04</v>
      </c>
      <c r="N283" s="24">
        <f t="shared" si="46"/>
        <v>3070725.8400000003</v>
      </c>
      <c r="O283" s="24">
        <f t="shared" si="47"/>
        <v>3070724.8400000003</v>
      </c>
      <c r="P283" s="23">
        <f t="shared" si="48"/>
        <v>3070724</v>
      </c>
      <c r="Q283" s="26" t="s">
        <v>215</v>
      </c>
      <c r="R283">
        <f t="shared" si="49"/>
        <v>20</v>
      </c>
      <c r="S283" t="str">
        <f t="shared" si="50"/>
        <v>0047</v>
      </c>
      <c r="T283" t="str">
        <f t="shared" si="51"/>
        <v>5</v>
      </c>
      <c r="U283" s="27">
        <f t="shared" si="52"/>
        <v>3070724</v>
      </c>
      <c r="V283" t="str">
        <f t="shared" si="53"/>
        <v>20-5-0047</v>
      </c>
      <c r="W283" t="str">
        <f t="shared" si="54"/>
        <v>2025_20_0047_5</v>
      </c>
    </row>
    <row r="284" spans="1:23" x14ac:dyDescent="0.3">
      <c r="A284" t="str">
        <f t="shared" si="44"/>
        <v>2050047</v>
      </c>
      <c r="B284" t="str">
        <f>IF('Source - Funds'!A284="","",'Source - Funds'!A284)</f>
        <v>2026</v>
      </c>
      <c r="C284" t="str">
        <f>IF('Source - Funds'!B284="","",'Source - Funds'!B284)</f>
        <v>43</v>
      </c>
      <c r="D284" t="str">
        <f>IF('Source - Funds'!C284="","",'Source - Funds'!C284)</f>
        <v>5</v>
      </c>
      <c r="E284" t="str">
        <f>IF('Source - Funds'!D284="","",'Source - Funds'!D284)</f>
        <v>0047</v>
      </c>
      <c r="F284" t="str">
        <f>IF('Source - Funds'!E284="","",'Source - Funds'!E284)</f>
        <v>NAPPANEE PUBLIC LIBRARY</v>
      </c>
      <c r="G284" t="str">
        <f>IF('Source - Funds'!F284="","",'Source - Funds'!F284)</f>
        <v>0180</v>
      </c>
      <c r="H284" t="str">
        <f>IF('Source - Funds'!G284="","",'Source - Funds'!G284)</f>
        <v>DEBT SERVICE</v>
      </c>
      <c r="I284">
        <f>IF('Source - Funds'!H284="","",'Source - Funds'!H284)</f>
        <v>0</v>
      </c>
      <c r="J284">
        <f>IF('Source - Funds'!I284="","",'Source - Funds'!I284)</f>
        <v>20</v>
      </c>
      <c r="K284" t="str">
        <f>IF('Source - Funds'!J284="","",'Source - Funds'!J284)</f>
        <v>Y</v>
      </c>
      <c r="L284">
        <f t="shared" si="45"/>
        <v>2952621</v>
      </c>
      <c r="M284">
        <v>1.04</v>
      </c>
      <c r="N284" s="24">
        <f t="shared" si="46"/>
        <v>3070725.8400000003</v>
      </c>
      <c r="O284" s="24">
        <f t="shared" si="47"/>
        <v>3070724.8400000003</v>
      </c>
      <c r="P284" s="23">
        <f t="shared" si="48"/>
        <v>3070724</v>
      </c>
      <c r="Q284" s="26" t="s">
        <v>215</v>
      </c>
      <c r="R284">
        <f t="shared" si="49"/>
        <v>20</v>
      </c>
      <c r="S284" t="str">
        <f t="shared" si="50"/>
        <v>0047</v>
      </c>
      <c r="T284" t="str">
        <f t="shared" si="51"/>
        <v>5</v>
      </c>
      <c r="U284" s="27">
        <f t="shared" si="52"/>
        <v>3070724</v>
      </c>
      <c r="V284" t="str">
        <f t="shared" si="53"/>
        <v>20-5-0047</v>
      </c>
      <c r="W284" t="str">
        <f t="shared" si="54"/>
        <v>2025_20_0047_5</v>
      </c>
    </row>
    <row r="285" spans="1:23" x14ac:dyDescent="0.3">
      <c r="A285" t="str">
        <f t="shared" si="44"/>
        <v>2050047</v>
      </c>
      <c r="B285" t="str">
        <f>IF('Source - Funds'!A285="","",'Source - Funds'!A285)</f>
        <v>2026</v>
      </c>
      <c r="C285" t="str">
        <f>IF('Source - Funds'!B285="","",'Source - Funds'!B285)</f>
        <v>43</v>
      </c>
      <c r="D285" t="str">
        <f>IF('Source - Funds'!C285="","",'Source - Funds'!C285)</f>
        <v>5</v>
      </c>
      <c r="E285" t="str">
        <f>IF('Source - Funds'!D285="","",'Source - Funds'!D285)</f>
        <v>0047</v>
      </c>
      <c r="F285" t="str">
        <f>IF('Source - Funds'!E285="","",'Source - Funds'!E285)</f>
        <v>NAPPANEE PUBLIC LIBRARY</v>
      </c>
      <c r="G285" t="str">
        <f>IF('Source - Funds'!F285="","",'Source - Funds'!F285)</f>
        <v>2011</v>
      </c>
      <c r="H285" t="str">
        <f>IF('Source - Funds'!G285="","",'Source - Funds'!G285)</f>
        <v>LIRF</v>
      </c>
      <c r="I285">
        <f>IF('Source - Funds'!H285="","",'Source - Funds'!H285)</f>
        <v>0</v>
      </c>
      <c r="J285">
        <f>IF('Source - Funds'!I285="","",'Source - Funds'!I285)</f>
        <v>20</v>
      </c>
      <c r="K285" t="str">
        <f>IF('Source - Funds'!J285="","",'Source - Funds'!J285)</f>
        <v>Y</v>
      </c>
      <c r="L285">
        <f t="shared" si="45"/>
        <v>2952621</v>
      </c>
      <c r="M285">
        <v>1.04</v>
      </c>
      <c r="N285" s="24">
        <f t="shared" si="46"/>
        <v>3070725.8400000003</v>
      </c>
      <c r="O285" s="24">
        <f t="shared" si="47"/>
        <v>3070724.8400000003</v>
      </c>
      <c r="P285" s="23">
        <f t="shared" si="48"/>
        <v>3070724</v>
      </c>
      <c r="Q285" s="26" t="s">
        <v>215</v>
      </c>
      <c r="R285">
        <f t="shared" si="49"/>
        <v>20</v>
      </c>
      <c r="S285" t="str">
        <f t="shared" si="50"/>
        <v>0047</v>
      </c>
      <c r="T285" t="str">
        <f t="shared" si="51"/>
        <v>5</v>
      </c>
      <c r="U285" s="27">
        <f t="shared" si="52"/>
        <v>3070724</v>
      </c>
      <c r="V285" t="str">
        <f t="shared" si="53"/>
        <v>20-5-0047</v>
      </c>
      <c r="W285" t="str">
        <f t="shared" si="54"/>
        <v>2025_20_0047_5</v>
      </c>
    </row>
    <row r="286" spans="1:23" x14ac:dyDescent="0.3">
      <c r="A286" t="str">
        <f t="shared" si="44"/>
        <v>4350118</v>
      </c>
      <c r="B286" t="str">
        <f>IF('Source - Funds'!A286="","",'Source - Funds'!A286)</f>
        <v>2026</v>
      </c>
      <c r="C286" t="str">
        <f>IF('Source - Funds'!B286="","",'Source - Funds'!B286)</f>
        <v>43</v>
      </c>
      <c r="D286" t="str">
        <f>IF('Source - Funds'!C286="","",'Source - Funds'!C286)</f>
        <v>5</v>
      </c>
      <c r="E286" t="str">
        <f>IF('Source - Funds'!D286="","",'Source - Funds'!D286)</f>
        <v>0118</v>
      </c>
      <c r="F286" t="str">
        <f>IF('Source - Funds'!E286="","",'Source - Funds'!E286)</f>
        <v>MILFORD PUBLIC LIBRARY</v>
      </c>
      <c r="G286" t="str">
        <f>IF('Source - Funds'!F286="","",'Source - Funds'!F286)</f>
        <v>2011</v>
      </c>
      <c r="H286" t="str">
        <f>IF('Source - Funds'!G286="","",'Source - Funds'!G286)</f>
        <v>LIRF</v>
      </c>
      <c r="I286">
        <f>IF('Source - Funds'!H286="","",'Source - Funds'!H286)</f>
        <v>10000</v>
      </c>
      <c r="J286" t="str">
        <f>IF('Source - Funds'!I286="","",'Source - Funds'!I286)</f>
        <v/>
      </c>
      <c r="K286" t="str">
        <f>IF('Source - Funds'!J286="","",'Source - Funds'!J286)</f>
        <v>N</v>
      </c>
      <c r="L286">
        <f t="shared" si="45"/>
        <v>407389</v>
      </c>
      <c r="M286">
        <v>1.04</v>
      </c>
      <c r="N286" s="24">
        <f t="shared" si="46"/>
        <v>423684.56</v>
      </c>
      <c r="O286" s="24">
        <f t="shared" si="47"/>
        <v>423683.56</v>
      </c>
      <c r="P286" s="23">
        <f t="shared" si="48"/>
        <v>423683</v>
      </c>
      <c r="Q286" s="26" t="s">
        <v>215</v>
      </c>
      <c r="R286" t="str">
        <f t="shared" si="49"/>
        <v>43</v>
      </c>
      <c r="S286" t="str">
        <f t="shared" si="50"/>
        <v>0118</v>
      </c>
      <c r="T286" t="str">
        <f t="shared" si="51"/>
        <v>5</v>
      </c>
      <c r="U286" s="27">
        <f t="shared" si="52"/>
        <v>423683</v>
      </c>
      <c r="V286" t="str">
        <f t="shared" si="53"/>
        <v>43-5-0118</v>
      </c>
      <c r="W286" t="str">
        <f t="shared" si="54"/>
        <v>2025_43_0118_5</v>
      </c>
    </row>
    <row r="287" spans="1:23" x14ac:dyDescent="0.3">
      <c r="A287" t="str">
        <f t="shared" si="44"/>
        <v>4350118</v>
      </c>
      <c r="B287" t="str">
        <f>IF('Source - Funds'!A287="","",'Source - Funds'!A287)</f>
        <v>2026</v>
      </c>
      <c r="C287" t="str">
        <f>IF('Source - Funds'!B287="","",'Source - Funds'!B287)</f>
        <v>43</v>
      </c>
      <c r="D287" t="str">
        <f>IF('Source - Funds'!C287="","",'Source - Funds'!C287)</f>
        <v>5</v>
      </c>
      <c r="E287" t="str">
        <f>IF('Source - Funds'!D287="","",'Source - Funds'!D287)</f>
        <v>0118</v>
      </c>
      <c r="F287" t="str">
        <f>IF('Source - Funds'!E287="","",'Source - Funds'!E287)</f>
        <v>MILFORD PUBLIC LIBRARY</v>
      </c>
      <c r="G287" t="str">
        <f>IF('Source - Funds'!F287="","",'Source - Funds'!F287)</f>
        <v>0061</v>
      </c>
      <c r="H287" t="str">
        <f>IF('Source - Funds'!G287="","",'Source - Funds'!G287)</f>
        <v>RAINY DAY</v>
      </c>
      <c r="I287">
        <f>IF('Source - Funds'!H287="","",'Source - Funds'!H287)</f>
        <v>10000</v>
      </c>
      <c r="J287" t="str">
        <f>IF('Source - Funds'!I287="","",'Source - Funds'!I287)</f>
        <v/>
      </c>
      <c r="K287" t="str">
        <f>IF('Source - Funds'!J287="","",'Source - Funds'!J287)</f>
        <v>N</v>
      </c>
      <c r="L287">
        <f t="shared" si="45"/>
        <v>407389</v>
      </c>
      <c r="M287">
        <v>1.04</v>
      </c>
      <c r="N287" s="24">
        <f t="shared" si="46"/>
        <v>423684.56</v>
      </c>
      <c r="O287" s="24">
        <f t="shared" si="47"/>
        <v>423683.56</v>
      </c>
      <c r="P287" s="23">
        <f t="shared" si="48"/>
        <v>423683</v>
      </c>
      <c r="Q287" s="26" t="s">
        <v>215</v>
      </c>
      <c r="R287" t="str">
        <f t="shared" si="49"/>
        <v>43</v>
      </c>
      <c r="S287" t="str">
        <f t="shared" si="50"/>
        <v>0118</v>
      </c>
      <c r="T287" t="str">
        <f t="shared" si="51"/>
        <v>5</v>
      </c>
      <c r="U287" s="27">
        <f t="shared" si="52"/>
        <v>423683</v>
      </c>
      <c r="V287" t="str">
        <f t="shared" si="53"/>
        <v>43-5-0118</v>
      </c>
      <c r="W287" t="str">
        <f t="shared" si="54"/>
        <v>2025_43_0118_5</v>
      </c>
    </row>
    <row r="288" spans="1:23" x14ac:dyDescent="0.3">
      <c r="A288" t="str">
        <f t="shared" si="44"/>
        <v>4350118</v>
      </c>
      <c r="B288" t="str">
        <f>IF('Source - Funds'!A288="","",'Source - Funds'!A288)</f>
        <v>2026</v>
      </c>
      <c r="C288" t="str">
        <f>IF('Source - Funds'!B288="","",'Source - Funds'!B288)</f>
        <v>43</v>
      </c>
      <c r="D288" t="str">
        <f>IF('Source - Funds'!C288="","",'Source - Funds'!C288)</f>
        <v>5</v>
      </c>
      <c r="E288" t="str">
        <f>IF('Source - Funds'!D288="","",'Source - Funds'!D288)</f>
        <v>0118</v>
      </c>
      <c r="F288" t="str">
        <f>IF('Source - Funds'!E288="","",'Source - Funds'!E288)</f>
        <v>MILFORD PUBLIC LIBRARY</v>
      </c>
      <c r="G288" t="str">
        <f>IF('Source - Funds'!F288="","",'Source - Funds'!F288)</f>
        <v>0101</v>
      </c>
      <c r="H288" t="str">
        <f>IF('Source - Funds'!G288="","",'Source - Funds'!G288)</f>
        <v>GENERAL</v>
      </c>
      <c r="I288">
        <f>IF('Source - Funds'!H288="","",'Source - Funds'!H288)</f>
        <v>387389</v>
      </c>
      <c r="J288" t="str">
        <f>IF('Source - Funds'!I288="","",'Source - Funds'!I288)</f>
        <v/>
      </c>
      <c r="K288" t="str">
        <f>IF('Source - Funds'!J288="","",'Source - Funds'!J288)</f>
        <v>N</v>
      </c>
      <c r="L288">
        <f t="shared" si="45"/>
        <v>407389</v>
      </c>
      <c r="M288">
        <v>1.04</v>
      </c>
      <c r="N288" s="24">
        <f t="shared" si="46"/>
        <v>423684.56</v>
      </c>
      <c r="O288" s="24">
        <f t="shared" si="47"/>
        <v>423683.56</v>
      </c>
      <c r="P288" s="23">
        <f t="shared" si="48"/>
        <v>423683</v>
      </c>
      <c r="Q288" s="26" t="s">
        <v>215</v>
      </c>
      <c r="R288" t="str">
        <f t="shared" si="49"/>
        <v>43</v>
      </c>
      <c r="S288" t="str">
        <f t="shared" si="50"/>
        <v>0118</v>
      </c>
      <c r="T288" t="str">
        <f t="shared" si="51"/>
        <v>5</v>
      </c>
      <c r="U288" s="27">
        <f t="shared" si="52"/>
        <v>423683</v>
      </c>
      <c r="V288" t="str">
        <f t="shared" si="53"/>
        <v>43-5-0118</v>
      </c>
      <c r="W288" t="str">
        <f t="shared" si="54"/>
        <v>2025_43_0118_5</v>
      </c>
    </row>
    <row r="289" spans="1:23" x14ac:dyDescent="0.3">
      <c r="A289" t="str">
        <f t="shared" si="44"/>
        <v>4350119</v>
      </c>
      <c r="B289" t="str">
        <f>IF('Source - Funds'!A289="","",'Source - Funds'!A289)</f>
        <v>2026</v>
      </c>
      <c r="C289" t="str">
        <f>IF('Source - Funds'!B289="","",'Source - Funds'!B289)</f>
        <v>43</v>
      </c>
      <c r="D289" t="str">
        <f>IF('Source - Funds'!C289="","",'Source - Funds'!C289)</f>
        <v>5</v>
      </c>
      <c r="E289" t="str">
        <f>IF('Source - Funds'!D289="","",'Source - Funds'!D289)</f>
        <v>0119</v>
      </c>
      <c r="F289" t="str">
        <f>IF('Source - Funds'!E289="","",'Source - Funds'!E289)</f>
        <v>PIERCETON PUBLIC LIBRARY</v>
      </c>
      <c r="G289" t="str">
        <f>IF('Source - Funds'!F289="","",'Source - Funds'!F289)</f>
        <v>0101</v>
      </c>
      <c r="H289" t="str">
        <f>IF('Source - Funds'!G289="","",'Source - Funds'!G289)</f>
        <v>GENERAL</v>
      </c>
      <c r="I289">
        <f>IF('Source - Funds'!H289="","",'Source - Funds'!H289)</f>
        <v>151418</v>
      </c>
      <c r="J289" t="str">
        <f>IF('Source - Funds'!I289="","",'Source - Funds'!I289)</f>
        <v/>
      </c>
      <c r="K289" t="str">
        <f>IF('Source - Funds'!J289="","",'Source - Funds'!J289)</f>
        <v>N</v>
      </c>
      <c r="L289">
        <f t="shared" si="45"/>
        <v>171418</v>
      </c>
      <c r="M289">
        <v>1.04</v>
      </c>
      <c r="N289" s="24">
        <f t="shared" si="46"/>
        <v>178274.72</v>
      </c>
      <c r="O289" s="24">
        <f t="shared" si="47"/>
        <v>178273.72</v>
      </c>
      <c r="P289" s="23">
        <f t="shared" si="48"/>
        <v>178273</v>
      </c>
      <c r="Q289" s="26" t="s">
        <v>215</v>
      </c>
      <c r="R289" t="str">
        <f t="shared" si="49"/>
        <v>43</v>
      </c>
      <c r="S289" t="str">
        <f t="shared" si="50"/>
        <v>0119</v>
      </c>
      <c r="T289" t="str">
        <f t="shared" si="51"/>
        <v>5</v>
      </c>
      <c r="U289" s="27">
        <f t="shared" si="52"/>
        <v>178273</v>
      </c>
      <c r="V289" t="str">
        <f t="shared" si="53"/>
        <v>43-5-0119</v>
      </c>
      <c r="W289" t="str">
        <f t="shared" si="54"/>
        <v>2025_43_0119_5</v>
      </c>
    </row>
    <row r="290" spans="1:23" x14ac:dyDescent="0.3">
      <c r="A290" t="str">
        <f t="shared" si="44"/>
        <v>4350119</v>
      </c>
      <c r="B290" t="str">
        <f>IF('Source - Funds'!A290="","",'Source - Funds'!A290)</f>
        <v>2026</v>
      </c>
      <c r="C290" t="str">
        <f>IF('Source - Funds'!B290="","",'Source - Funds'!B290)</f>
        <v>43</v>
      </c>
      <c r="D290" t="str">
        <f>IF('Source - Funds'!C290="","",'Source - Funds'!C290)</f>
        <v>5</v>
      </c>
      <c r="E290" t="str">
        <f>IF('Source - Funds'!D290="","",'Source - Funds'!D290)</f>
        <v>0119</v>
      </c>
      <c r="F290" t="str">
        <f>IF('Source - Funds'!E290="","",'Source - Funds'!E290)</f>
        <v>PIERCETON PUBLIC LIBRARY</v>
      </c>
      <c r="G290" t="str">
        <f>IF('Source - Funds'!F290="","",'Source - Funds'!F290)</f>
        <v>2011</v>
      </c>
      <c r="H290" t="str">
        <f>IF('Source - Funds'!G290="","",'Source - Funds'!G290)</f>
        <v>LIRF</v>
      </c>
      <c r="I290">
        <f>IF('Source - Funds'!H290="","",'Source - Funds'!H290)</f>
        <v>20000</v>
      </c>
      <c r="J290" t="str">
        <f>IF('Source - Funds'!I290="","",'Source - Funds'!I290)</f>
        <v/>
      </c>
      <c r="K290" t="str">
        <f>IF('Source - Funds'!J290="","",'Source - Funds'!J290)</f>
        <v>N</v>
      </c>
      <c r="L290">
        <f t="shared" si="45"/>
        <v>171418</v>
      </c>
      <c r="M290">
        <v>1.04</v>
      </c>
      <c r="N290" s="24">
        <f t="shared" si="46"/>
        <v>178274.72</v>
      </c>
      <c r="O290" s="24">
        <f t="shared" si="47"/>
        <v>178273.72</v>
      </c>
      <c r="P290" s="23">
        <f t="shared" si="48"/>
        <v>178273</v>
      </c>
      <c r="Q290" s="26" t="s">
        <v>215</v>
      </c>
      <c r="R290" t="str">
        <f t="shared" si="49"/>
        <v>43</v>
      </c>
      <c r="S290" t="str">
        <f t="shared" si="50"/>
        <v>0119</v>
      </c>
      <c r="T290" t="str">
        <f t="shared" si="51"/>
        <v>5</v>
      </c>
      <c r="U290" s="27">
        <f t="shared" si="52"/>
        <v>178273</v>
      </c>
      <c r="V290" t="str">
        <f t="shared" si="53"/>
        <v>43-5-0119</v>
      </c>
      <c r="W290" t="str">
        <f t="shared" si="54"/>
        <v>2025_43_0119_5</v>
      </c>
    </row>
    <row r="291" spans="1:23" x14ac:dyDescent="0.3">
      <c r="A291" t="str">
        <f t="shared" si="44"/>
        <v>4350120</v>
      </c>
      <c r="B291" t="str">
        <f>IF('Source - Funds'!A291="","",'Source - Funds'!A291)</f>
        <v>2026</v>
      </c>
      <c r="C291" t="str">
        <f>IF('Source - Funds'!B291="","",'Source - Funds'!B291)</f>
        <v>43</v>
      </c>
      <c r="D291" t="str">
        <f>IF('Source - Funds'!C291="","",'Source - Funds'!C291)</f>
        <v>5</v>
      </c>
      <c r="E291" t="str">
        <f>IF('Source - Funds'!D291="","",'Source - Funds'!D291)</f>
        <v>0120</v>
      </c>
      <c r="F291" t="str">
        <f>IF('Source - Funds'!E291="","",'Source - Funds'!E291)</f>
        <v>SYRACUSE PUBLIC LIBRARY</v>
      </c>
      <c r="G291" t="str">
        <f>IF('Source - Funds'!F291="","",'Source - Funds'!F291)</f>
        <v>0101</v>
      </c>
      <c r="H291" t="str">
        <f>IF('Source - Funds'!G291="","",'Source - Funds'!G291)</f>
        <v>GENERAL</v>
      </c>
      <c r="I291">
        <f>IF('Source - Funds'!H291="","",'Source - Funds'!H291)</f>
        <v>912031</v>
      </c>
      <c r="J291" t="str">
        <f>IF('Source - Funds'!I291="","",'Source - Funds'!I291)</f>
        <v/>
      </c>
      <c r="K291" t="str">
        <f>IF('Source - Funds'!J291="","",'Source - Funds'!J291)</f>
        <v>N</v>
      </c>
      <c r="L291">
        <f t="shared" si="45"/>
        <v>950104</v>
      </c>
      <c r="M291">
        <v>1.04</v>
      </c>
      <c r="N291" s="24">
        <f t="shared" si="46"/>
        <v>988108.16</v>
      </c>
      <c r="O291" s="24">
        <f t="shared" si="47"/>
        <v>988107.16</v>
      </c>
      <c r="P291" s="23">
        <f t="shared" si="48"/>
        <v>988107</v>
      </c>
      <c r="Q291" s="26" t="s">
        <v>215</v>
      </c>
      <c r="R291" t="str">
        <f t="shared" si="49"/>
        <v>43</v>
      </c>
      <c r="S291" t="str">
        <f t="shared" si="50"/>
        <v>0120</v>
      </c>
      <c r="T291" t="str">
        <f t="shared" si="51"/>
        <v>5</v>
      </c>
      <c r="U291" s="27">
        <f t="shared" si="52"/>
        <v>988107</v>
      </c>
      <c r="V291" t="str">
        <f t="shared" si="53"/>
        <v>43-5-0120</v>
      </c>
      <c r="W291" t="str">
        <f t="shared" si="54"/>
        <v>2025_43_0120_5</v>
      </c>
    </row>
    <row r="292" spans="1:23" x14ac:dyDescent="0.3">
      <c r="A292" t="str">
        <f t="shared" si="44"/>
        <v>4350120</v>
      </c>
      <c r="B292" t="str">
        <f>IF('Source - Funds'!A292="","",'Source - Funds'!A292)</f>
        <v>2026</v>
      </c>
      <c r="C292" t="str">
        <f>IF('Source - Funds'!B292="","",'Source - Funds'!B292)</f>
        <v>43</v>
      </c>
      <c r="D292" t="str">
        <f>IF('Source - Funds'!C292="","",'Source - Funds'!C292)</f>
        <v>5</v>
      </c>
      <c r="E292" t="str">
        <f>IF('Source - Funds'!D292="","",'Source - Funds'!D292)</f>
        <v>0120</v>
      </c>
      <c r="F292" t="str">
        <f>IF('Source - Funds'!E292="","",'Source - Funds'!E292)</f>
        <v>SYRACUSE PUBLIC LIBRARY</v>
      </c>
      <c r="G292" t="str">
        <f>IF('Source - Funds'!F292="","",'Source - Funds'!F292)</f>
        <v>0061</v>
      </c>
      <c r="H292" t="str">
        <f>IF('Source - Funds'!G292="","",'Source - Funds'!G292)</f>
        <v>RAINY DAY</v>
      </c>
      <c r="I292">
        <f>IF('Source - Funds'!H292="","",'Source - Funds'!H292)</f>
        <v>38073</v>
      </c>
      <c r="J292" t="str">
        <f>IF('Source - Funds'!I292="","",'Source - Funds'!I292)</f>
        <v/>
      </c>
      <c r="K292" t="str">
        <f>IF('Source - Funds'!J292="","",'Source - Funds'!J292)</f>
        <v>N</v>
      </c>
      <c r="L292">
        <f t="shared" si="45"/>
        <v>950104</v>
      </c>
      <c r="M292">
        <v>1.04</v>
      </c>
      <c r="N292" s="24">
        <f t="shared" si="46"/>
        <v>988108.16</v>
      </c>
      <c r="O292" s="24">
        <f t="shared" si="47"/>
        <v>988107.16</v>
      </c>
      <c r="P292" s="23">
        <f t="shared" si="48"/>
        <v>988107</v>
      </c>
      <c r="Q292" s="26" t="s">
        <v>215</v>
      </c>
      <c r="R292" t="str">
        <f t="shared" si="49"/>
        <v>43</v>
      </c>
      <c r="S292" t="str">
        <f t="shared" si="50"/>
        <v>0120</v>
      </c>
      <c r="T292" t="str">
        <f t="shared" si="51"/>
        <v>5</v>
      </c>
      <c r="U292" s="27">
        <f t="shared" si="52"/>
        <v>988107</v>
      </c>
      <c r="V292" t="str">
        <f t="shared" si="53"/>
        <v>43-5-0120</v>
      </c>
      <c r="W292" t="str">
        <f t="shared" si="54"/>
        <v>2025_43_0120_5</v>
      </c>
    </row>
    <row r="293" spans="1:23" x14ac:dyDescent="0.3">
      <c r="A293" t="str">
        <f t="shared" si="44"/>
        <v>4350121</v>
      </c>
      <c r="B293" t="str">
        <f>IF('Source - Funds'!A293="","",'Source - Funds'!A293)</f>
        <v>2026</v>
      </c>
      <c r="C293" t="str">
        <f>IF('Source - Funds'!B293="","",'Source - Funds'!B293)</f>
        <v>43</v>
      </c>
      <c r="D293" t="str">
        <f>IF('Source - Funds'!C293="","",'Source - Funds'!C293)</f>
        <v>5</v>
      </c>
      <c r="E293" t="str">
        <f>IF('Source - Funds'!D293="","",'Source - Funds'!D293)</f>
        <v>0121</v>
      </c>
      <c r="F293" t="str">
        <f>IF('Source - Funds'!E293="","",'Source - Funds'!E293)</f>
        <v>WARSAW COMMUNITY PUBLIC LIBRARY</v>
      </c>
      <c r="G293" t="str">
        <f>IF('Source - Funds'!F293="","",'Source - Funds'!F293)</f>
        <v>0061</v>
      </c>
      <c r="H293" t="str">
        <f>IF('Source - Funds'!G293="","",'Source - Funds'!G293)</f>
        <v>RAINY DAY</v>
      </c>
      <c r="I293">
        <f>IF('Source - Funds'!H293="","",'Source - Funds'!H293)</f>
        <v>100000</v>
      </c>
      <c r="J293" t="str">
        <f>IF('Source - Funds'!I293="","",'Source - Funds'!I293)</f>
        <v/>
      </c>
      <c r="K293" t="str">
        <f>IF('Source - Funds'!J293="","",'Source - Funds'!J293)</f>
        <v>N</v>
      </c>
      <c r="L293">
        <f t="shared" si="45"/>
        <v>4568610</v>
      </c>
      <c r="M293">
        <v>1.04</v>
      </c>
      <c r="N293" s="24">
        <f t="shared" si="46"/>
        <v>4751354.4000000004</v>
      </c>
      <c r="O293" s="24">
        <f t="shared" si="47"/>
        <v>4751353.4000000004</v>
      </c>
      <c r="P293" s="23">
        <f t="shared" si="48"/>
        <v>4751353</v>
      </c>
      <c r="Q293" s="26" t="s">
        <v>215</v>
      </c>
      <c r="R293" t="str">
        <f t="shared" si="49"/>
        <v>43</v>
      </c>
      <c r="S293" t="str">
        <f t="shared" si="50"/>
        <v>0121</v>
      </c>
      <c r="T293" t="str">
        <f t="shared" si="51"/>
        <v>5</v>
      </c>
      <c r="U293" s="27">
        <f t="shared" si="52"/>
        <v>4751353</v>
      </c>
      <c r="V293" t="str">
        <f t="shared" si="53"/>
        <v>43-5-0121</v>
      </c>
      <c r="W293" t="str">
        <f t="shared" si="54"/>
        <v>2025_43_0121_5</v>
      </c>
    </row>
    <row r="294" spans="1:23" x14ac:dyDescent="0.3">
      <c r="A294" t="str">
        <f t="shared" si="44"/>
        <v>4350121</v>
      </c>
      <c r="B294" t="str">
        <f>IF('Source - Funds'!A294="","",'Source - Funds'!A294)</f>
        <v>2026</v>
      </c>
      <c r="C294" t="str">
        <f>IF('Source - Funds'!B294="","",'Source - Funds'!B294)</f>
        <v>43</v>
      </c>
      <c r="D294" t="str">
        <f>IF('Source - Funds'!C294="","",'Source - Funds'!C294)</f>
        <v>5</v>
      </c>
      <c r="E294" t="str">
        <f>IF('Source - Funds'!D294="","",'Source - Funds'!D294)</f>
        <v>0121</v>
      </c>
      <c r="F294" t="str">
        <f>IF('Source - Funds'!E294="","",'Source - Funds'!E294)</f>
        <v>WARSAW COMMUNITY PUBLIC LIBRARY</v>
      </c>
      <c r="G294" t="str">
        <f>IF('Source - Funds'!F294="","",'Source - Funds'!F294)</f>
        <v>0101</v>
      </c>
      <c r="H294" t="str">
        <f>IF('Source - Funds'!G294="","",'Source - Funds'!G294)</f>
        <v>GENERAL</v>
      </c>
      <c r="I294">
        <f>IF('Source - Funds'!H294="","",'Source - Funds'!H294)</f>
        <v>4468610</v>
      </c>
      <c r="J294" t="str">
        <f>IF('Source - Funds'!I294="","",'Source - Funds'!I294)</f>
        <v/>
      </c>
      <c r="K294" t="str">
        <f>IF('Source - Funds'!J294="","",'Source - Funds'!J294)</f>
        <v>N</v>
      </c>
      <c r="L294">
        <f t="shared" si="45"/>
        <v>4568610</v>
      </c>
      <c r="M294">
        <v>1.04</v>
      </c>
      <c r="N294" s="24">
        <f t="shared" si="46"/>
        <v>4751354.4000000004</v>
      </c>
      <c r="O294" s="24">
        <f t="shared" si="47"/>
        <v>4751353.4000000004</v>
      </c>
      <c r="P294" s="23">
        <f t="shared" si="48"/>
        <v>4751353</v>
      </c>
      <c r="Q294" s="26" t="s">
        <v>215</v>
      </c>
      <c r="R294" t="str">
        <f t="shared" si="49"/>
        <v>43</v>
      </c>
      <c r="S294" t="str">
        <f t="shared" si="50"/>
        <v>0121</v>
      </c>
      <c r="T294" t="str">
        <f t="shared" si="51"/>
        <v>5</v>
      </c>
      <c r="U294" s="27">
        <f t="shared" si="52"/>
        <v>4751353</v>
      </c>
      <c r="V294" t="str">
        <f t="shared" si="53"/>
        <v>43-5-0121</v>
      </c>
      <c r="W294" t="str">
        <f t="shared" si="54"/>
        <v>2025_43_0121_5</v>
      </c>
    </row>
    <row r="295" spans="1:23" x14ac:dyDescent="0.3">
      <c r="A295" t="str">
        <f t="shared" si="44"/>
        <v>4350268</v>
      </c>
      <c r="B295" t="str">
        <f>IF('Source - Funds'!A295="","",'Source - Funds'!A295)</f>
        <v>2026</v>
      </c>
      <c r="C295" t="str">
        <f>IF('Source - Funds'!B295="","",'Source - Funds'!B295)</f>
        <v>43</v>
      </c>
      <c r="D295" t="str">
        <f>IF('Source - Funds'!C295="","",'Source - Funds'!C295)</f>
        <v>5</v>
      </c>
      <c r="E295" t="str">
        <f>IF('Source - Funds'!D295="","",'Source - Funds'!D295)</f>
        <v>0268</v>
      </c>
      <c r="F295" t="str">
        <f>IF('Source - Funds'!E295="","",'Source - Funds'!E295)</f>
        <v>BELL MEMORIAL PUBLIC LIBRARY</v>
      </c>
      <c r="G295" t="str">
        <f>IF('Source - Funds'!F295="","",'Source - Funds'!F295)</f>
        <v>0101</v>
      </c>
      <c r="H295" t="str">
        <f>IF('Source - Funds'!G295="","",'Source - Funds'!G295)</f>
        <v>GENERAL</v>
      </c>
      <c r="I295">
        <f>IF('Source - Funds'!H295="","",'Source - Funds'!H295)</f>
        <v>597181</v>
      </c>
      <c r="J295" t="str">
        <f>IF('Source - Funds'!I295="","",'Source - Funds'!I295)</f>
        <v/>
      </c>
      <c r="K295" t="str">
        <f>IF('Source - Funds'!J295="","",'Source - Funds'!J295)</f>
        <v>N</v>
      </c>
      <c r="L295">
        <f t="shared" si="45"/>
        <v>638806</v>
      </c>
      <c r="M295">
        <v>1.04</v>
      </c>
      <c r="N295" s="24">
        <f t="shared" si="46"/>
        <v>664358.24</v>
      </c>
      <c r="O295" s="24">
        <f t="shared" si="47"/>
        <v>664357.24</v>
      </c>
      <c r="P295" s="23">
        <f t="shared" si="48"/>
        <v>664357</v>
      </c>
      <c r="Q295" s="26" t="s">
        <v>215</v>
      </c>
      <c r="R295" t="str">
        <f t="shared" si="49"/>
        <v>43</v>
      </c>
      <c r="S295" t="str">
        <f t="shared" si="50"/>
        <v>0268</v>
      </c>
      <c r="T295" t="str">
        <f t="shared" si="51"/>
        <v>5</v>
      </c>
      <c r="U295" s="27">
        <f t="shared" si="52"/>
        <v>664357</v>
      </c>
      <c r="V295" t="str">
        <f t="shared" si="53"/>
        <v>43-5-0268</v>
      </c>
      <c r="W295" t="str">
        <f t="shared" si="54"/>
        <v>2025_43_0268_5</v>
      </c>
    </row>
    <row r="296" spans="1:23" x14ac:dyDescent="0.3">
      <c r="A296" t="str">
        <f t="shared" si="44"/>
        <v>4350268</v>
      </c>
      <c r="B296" t="str">
        <f>IF('Source - Funds'!A296="","",'Source - Funds'!A296)</f>
        <v>2026</v>
      </c>
      <c r="C296" t="str">
        <f>IF('Source - Funds'!B296="","",'Source - Funds'!B296)</f>
        <v>43</v>
      </c>
      <c r="D296" t="str">
        <f>IF('Source - Funds'!C296="","",'Source - Funds'!C296)</f>
        <v>5</v>
      </c>
      <c r="E296" t="str">
        <f>IF('Source - Funds'!D296="","",'Source - Funds'!D296)</f>
        <v>0268</v>
      </c>
      <c r="F296" t="str">
        <f>IF('Source - Funds'!E296="","",'Source - Funds'!E296)</f>
        <v>BELL MEMORIAL PUBLIC LIBRARY</v>
      </c>
      <c r="G296" t="str">
        <f>IF('Source - Funds'!F296="","",'Source - Funds'!F296)</f>
        <v>0180</v>
      </c>
      <c r="H296" t="str">
        <f>IF('Source - Funds'!G296="","",'Source - Funds'!G296)</f>
        <v>DEBT SERVICE</v>
      </c>
      <c r="I296">
        <f>IF('Source - Funds'!H296="","",'Source - Funds'!H296)</f>
        <v>41625</v>
      </c>
      <c r="J296" t="str">
        <f>IF('Source - Funds'!I296="","",'Source - Funds'!I296)</f>
        <v/>
      </c>
      <c r="K296" t="str">
        <f>IF('Source - Funds'!J296="","",'Source - Funds'!J296)</f>
        <v>N</v>
      </c>
      <c r="L296">
        <f t="shared" si="45"/>
        <v>638806</v>
      </c>
      <c r="M296">
        <v>1.04</v>
      </c>
      <c r="N296" s="24">
        <f t="shared" si="46"/>
        <v>664358.24</v>
      </c>
      <c r="O296" s="24">
        <f t="shared" si="47"/>
        <v>664357.24</v>
      </c>
      <c r="P296" s="23">
        <f t="shared" si="48"/>
        <v>664357</v>
      </c>
      <c r="Q296" s="26" t="s">
        <v>215</v>
      </c>
      <c r="R296" t="str">
        <f t="shared" si="49"/>
        <v>43</v>
      </c>
      <c r="S296" t="str">
        <f t="shared" si="50"/>
        <v>0268</v>
      </c>
      <c r="T296" t="str">
        <f t="shared" si="51"/>
        <v>5</v>
      </c>
      <c r="U296" s="27">
        <f t="shared" si="52"/>
        <v>664357</v>
      </c>
      <c r="V296" t="str">
        <f t="shared" si="53"/>
        <v>43-5-0268</v>
      </c>
      <c r="W296" t="str">
        <f t="shared" si="54"/>
        <v>2025_43_0268_5</v>
      </c>
    </row>
    <row r="297" spans="1:23" x14ac:dyDescent="0.3">
      <c r="A297" t="str">
        <f t="shared" si="44"/>
        <v>4350303</v>
      </c>
      <c r="B297" t="str">
        <f>IF('Source - Funds'!A297="","",'Source - Funds'!A297)</f>
        <v>2026</v>
      </c>
      <c r="C297" t="str">
        <f>IF('Source - Funds'!B297="","",'Source - Funds'!B297)</f>
        <v>43</v>
      </c>
      <c r="D297" t="str">
        <f>IF('Source - Funds'!C297="","",'Source - Funds'!C297)</f>
        <v>5</v>
      </c>
      <c r="E297" t="str">
        <f>IF('Source - Funds'!D297="","",'Source - Funds'!D297)</f>
        <v>0303</v>
      </c>
      <c r="F297" t="str">
        <f>IF('Source - Funds'!E297="","",'Source - Funds'!E297)</f>
        <v>NORTH WEBSTER COMMUNITY PUBLIC LIBRARY</v>
      </c>
      <c r="G297" t="str">
        <f>IF('Source - Funds'!F297="","",'Source - Funds'!F297)</f>
        <v>0180</v>
      </c>
      <c r="H297" t="str">
        <f>IF('Source - Funds'!G297="","",'Source - Funds'!G297)</f>
        <v>DEBT SERVICE</v>
      </c>
      <c r="I297">
        <f>IF('Source - Funds'!H297="","",'Source - Funds'!H297)</f>
        <v>302919</v>
      </c>
      <c r="J297" t="str">
        <f>IF('Source - Funds'!I297="","",'Source - Funds'!I297)</f>
        <v/>
      </c>
      <c r="K297" t="str">
        <f>IF('Source - Funds'!J297="","",'Source - Funds'!J297)</f>
        <v>N</v>
      </c>
      <c r="L297">
        <f t="shared" si="45"/>
        <v>1417816</v>
      </c>
      <c r="M297">
        <v>1.04</v>
      </c>
      <c r="N297" s="24">
        <f t="shared" si="46"/>
        <v>1474528.6400000001</v>
      </c>
      <c r="O297" s="24">
        <f t="shared" si="47"/>
        <v>1474527.6400000001</v>
      </c>
      <c r="P297" s="23">
        <f t="shared" si="48"/>
        <v>1474527</v>
      </c>
      <c r="Q297" s="26" t="s">
        <v>215</v>
      </c>
      <c r="R297" t="str">
        <f t="shared" si="49"/>
        <v>43</v>
      </c>
      <c r="S297" t="str">
        <f t="shared" si="50"/>
        <v>0303</v>
      </c>
      <c r="T297" t="str">
        <f t="shared" si="51"/>
        <v>5</v>
      </c>
      <c r="U297" s="27">
        <f t="shared" si="52"/>
        <v>1474527</v>
      </c>
      <c r="V297" t="str">
        <f t="shared" si="53"/>
        <v>43-5-0303</v>
      </c>
      <c r="W297" t="str">
        <f t="shared" si="54"/>
        <v>2025_43_0303_5</v>
      </c>
    </row>
    <row r="298" spans="1:23" x14ac:dyDescent="0.3">
      <c r="A298" t="str">
        <f t="shared" si="44"/>
        <v>4350303</v>
      </c>
      <c r="B298" t="str">
        <f>IF('Source - Funds'!A298="","",'Source - Funds'!A298)</f>
        <v>2026</v>
      </c>
      <c r="C298" t="str">
        <f>IF('Source - Funds'!B298="","",'Source - Funds'!B298)</f>
        <v>43</v>
      </c>
      <c r="D298" t="str">
        <f>IF('Source - Funds'!C298="","",'Source - Funds'!C298)</f>
        <v>5</v>
      </c>
      <c r="E298" t="str">
        <f>IF('Source - Funds'!D298="","",'Source - Funds'!D298)</f>
        <v>0303</v>
      </c>
      <c r="F298" t="str">
        <f>IF('Source - Funds'!E298="","",'Source - Funds'!E298)</f>
        <v>NORTH WEBSTER COMMUNITY PUBLIC LIBRARY</v>
      </c>
      <c r="G298" t="str">
        <f>IF('Source - Funds'!F298="","",'Source - Funds'!F298)</f>
        <v>0101</v>
      </c>
      <c r="H298" t="str">
        <f>IF('Source - Funds'!G298="","",'Source - Funds'!G298)</f>
        <v>GENERAL</v>
      </c>
      <c r="I298">
        <f>IF('Source - Funds'!H298="","",'Source - Funds'!H298)</f>
        <v>969349</v>
      </c>
      <c r="J298" t="str">
        <f>IF('Source - Funds'!I298="","",'Source - Funds'!I298)</f>
        <v/>
      </c>
      <c r="K298" t="str">
        <f>IF('Source - Funds'!J298="","",'Source - Funds'!J298)</f>
        <v>N</v>
      </c>
      <c r="L298">
        <f t="shared" si="45"/>
        <v>1417816</v>
      </c>
      <c r="M298">
        <v>1.04</v>
      </c>
      <c r="N298" s="24">
        <f t="shared" si="46"/>
        <v>1474528.6400000001</v>
      </c>
      <c r="O298" s="24">
        <f t="shared" si="47"/>
        <v>1474527.6400000001</v>
      </c>
      <c r="P298" s="23">
        <f t="shared" si="48"/>
        <v>1474527</v>
      </c>
      <c r="Q298" s="26" t="s">
        <v>215</v>
      </c>
      <c r="R298" t="str">
        <f t="shared" si="49"/>
        <v>43</v>
      </c>
      <c r="S298" t="str">
        <f t="shared" si="50"/>
        <v>0303</v>
      </c>
      <c r="T298" t="str">
        <f t="shared" si="51"/>
        <v>5</v>
      </c>
      <c r="U298" s="27">
        <f t="shared" si="52"/>
        <v>1474527</v>
      </c>
      <c r="V298" t="str">
        <f t="shared" si="53"/>
        <v>43-5-0303</v>
      </c>
      <c r="W298" t="str">
        <f t="shared" si="54"/>
        <v>2025_43_0303_5</v>
      </c>
    </row>
    <row r="299" spans="1:23" x14ac:dyDescent="0.3">
      <c r="A299" t="str">
        <f t="shared" si="44"/>
        <v>4350303</v>
      </c>
      <c r="B299" t="str">
        <f>IF('Source - Funds'!A299="","",'Source - Funds'!A299)</f>
        <v>2026</v>
      </c>
      <c r="C299" t="str">
        <f>IF('Source - Funds'!B299="","",'Source - Funds'!B299)</f>
        <v>43</v>
      </c>
      <c r="D299" t="str">
        <f>IF('Source - Funds'!C299="","",'Source - Funds'!C299)</f>
        <v>5</v>
      </c>
      <c r="E299" t="str">
        <f>IF('Source - Funds'!D299="","",'Source - Funds'!D299)</f>
        <v>0303</v>
      </c>
      <c r="F299" t="str">
        <f>IF('Source - Funds'!E299="","",'Source - Funds'!E299)</f>
        <v>NORTH WEBSTER COMMUNITY PUBLIC LIBRARY</v>
      </c>
      <c r="G299" t="str">
        <f>IF('Source - Funds'!F299="","",'Source - Funds'!F299)</f>
        <v>0061</v>
      </c>
      <c r="H299" t="str">
        <f>IF('Source - Funds'!G299="","",'Source - Funds'!G299)</f>
        <v>RAINY DAY</v>
      </c>
      <c r="I299">
        <f>IF('Source - Funds'!H299="","",'Source - Funds'!H299)</f>
        <v>145548</v>
      </c>
      <c r="J299" t="str">
        <f>IF('Source - Funds'!I299="","",'Source - Funds'!I299)</f>
        <v/>
      </c>
      <c r="K299" t="str">
        <f>IF('Source - Funds'!J299="","",'Source - Funds'!J299)</f>
        <v>N</v>
      </c>
      <c r="L299">
        <f t="shared" si="45"/>
        <v>1417816</v>
      </c>
      <c r="M299">
        <v>1.04</v>
      </c>
      <c r="N299" s="24">
        <f t="shared" si="46"/>
        <v>1474528.6400000001</v>
      </c>
      <c r="O299" s="24">
        <f t="shared" si="47"/>
        <v>1474527.6400000001</v>
      </c>
      <c r="P299" s="23">
        <f t="shared" si="48"/>
        <v>1474527</v>
      </c>
      <c r="Q299" s="26" t="s">
        <v>215</v>
      </c>
      <c r="R299" t="str">
        <f t="shared" si="49"/>
        <v>43</v>
      </c>
      <c r="S299" t="str">
        <f t="shared" si="50"/>
        <v>0303</v>
      </c>
      <c r="T299" t="str">
        <f t="shared" si="51"/>
        <v>5</v>
      </c>
      <c r="U299" s="27">
        <f t="shared" si="52"/>
        <v>1474527</v>
      </c>
      <c r="V299" t="str">
        <f t="shared" si="53"/>
        <v>43-5-0303</v>
      </c>
      <c r="W299" t="str">
        <f t="shared" si="54"/>
        <v>2025_43_0303_5</v>
      </c>
    </row>
    <row r="300" spans="1:23" x14ac:dyDescent="0.3">
      <c r="A300" t="str">
        <f t="shared" si="44"/>
        <v>4450122</v>
      </c>
      <c r="B300" t="str">
        <f>IF('Source - Funds'!A300="","",'Source - Funds'!A300)</f>
        <v>2026</v>
      </c>
      <c r="C300" t="str">
        <f>IF('Source - Funds'!B300="","",'Source - Funds'!B300)</f>
        <v>44</v>
      </c>
      <c r="D300" t="str">
        <f>IF('Source - Funds'!C300="","",'Source - Funds'!C300)</f>
        <v>5</v>
      </c>
      <c r="E300" t="str">
        <f>IF('Source - Funds'!D300="","",'Source - Funds'!D300)</f>
        <v>0122</v>
      </c>
      <c r="F300" t="str">
        <f>IF('Source - Funds'!E300="","",'Source - Funds'!E300)</f>
        <v>LAGRANGE COUNTY PUBLIC LIBRARY</v>
      </c>
      <c r="G300" t="str">
        <f>IF('Source - Funds'!F300="","",'Source - Funds'!F300)</f>
        <v>0061</v>
      </c>
      <c r="H300" t="str">
        <f>IF('Source - Funds'!G300="","",'Source - Funds'!G300)</f>
        <v>RAINY DAY</v>
      </c>
      <c r="I300">
        <f>IF('Source - Funds'!H300="","",'Source - Funds'!H300)</f>
        <v>182776</v>
      </c>
      <c r="J300" t="str">
        <f>IF('Source - Funds'!I300="","",'Source - Funds'!I300)</f>
        <v/>
      </c>
      <c r="K300" t="str">
        <f>IF('Source - Funds'!J300="","",'Source - Funds'!J300)</f>
        <v>N</v>
      </c>
      <c r="L300">
        <f t="shared" si="45"/>
        <v>2388389</v>
      </c>
      <c r="M300">
        <v>1.04</v>
      </c>
      <c r="N300" s="24">
        <f t="shared" si="46"/>
        <v>2483924.56</v>
      </c>
      <c r="O300" s="24">
        <f t="shared" si="47"/>
        <v>2483923.56</v>
      </c>
      <c r="P300" s="23">
        <f t="shared" si="48"/>
        <v>2483923</v>
      </c>
      <c r="Q300" s="26" t="s">
        <v>215</v>
      </c>
      <c r="R300" t="str">
        <f t="shared" si="49"/>
        <v>44</v>
      </c>
      <c r="S300" t="str">
        <f t="shared" si="50"/>
        <v>0122</v>
      </c>
      <c r="T300" t="str">
        <f t="shared" si="51"/>
        <v>5</v>
      </c>
      <c r="U300" s="27">
        <f t="shared" si="52"/>
        <v>2483923</v>
      </c>
      <c r="V300" t="str">
        <f t="shared" si="53"/>
        <v>44-5-0122</v>
      </c>
      <c r="W300" t="str">
        <f t="shared" si="54"/>
        <v>2025_44_0122_5</v>
      </c>
    </row>
    <row r="301" spans="1:23" x14ac:dyDescent="0.3">
      <c r="A301" t="str">
        <f t="shared" si="44"/>
        <v>4450122</v>
      </c>
      <c r="B301" t="str">
        <f>IF('Source - Funds'!A301="","",'Source - Funds'!A301)</f>
        <v>2026</v>
      </c>
      <c r="C301" t="str">
        <f>IF('Source - Funds'!B301="","",'Source - Funds'!B301)</f>
        <v>44</v>
      </c>
      <c r="D301" t="str">
        <f>IF('Source - Funds'!C301="","",'Source - Funds'!C301)</f>
        <v>5</v>
      </c>
      <c r="E301" t="str">
        <f>IF('Source - Funds'!D301="","",'Source - Funds'!D301)</f>
        <v>0122</v>
      </c>
      <c r="F301" t="str">
        <f>IF('Source - Funds'!E301="","",'Source - Funds'!E301)</f>
        <v>LAGRANGE COUNTY PUBLIC LIBRARY</v>
      </c>
      <c r="G301" t="str">
        <f>IF('Source - Funds'!F301="","",'Source - Funds'!F301)</f>
        <v>0101</v>
      </c>
      <c r="H301" t="str">
        <f>IF('Source - Funds'!G301="","",'Source - Funds'!G301)</f>
        <v>GENERAL</v>
      </c>
      <c r="I301">
        <f>IF('Source - Funds'!H301="","",'Source - Funds'!H301)</f>
        <v>1635000</v>
      </c>
      <c r="J301" t="str">
        <f>IF('Source - Funds'!I301="","",'Source - Funds'!I301)</f>
        <v/>
      </c>
      <c r="K301" t="str">
        <f>IF('Source - Funds'!J301="","",'Source - Funds'!J301)</f>
        <v>N</v>
      </c>
      <c r="L301">
        <f t="shared" si="45"/>
        <v>2388389</v>
      </c>
      <c r="M301">
        <v>1.04</v>
      </c>
      <c r="N301" s="24">
        <f t="shared" si="46"/>
        <v>2483924.56</v>
      </c>
      <c r="O301" s="24">
        <f t="shared" si="47"/>
        <v>2483923.56</v>
      </c>
      <c r="P301" s="23">
        <f t="shared" si="48"/>
        <v>2483923</v>
      </c>
      <c r="Q301" s="26" t="s">
        <v>215</v>
      </c>
      <c r="R301" t="str">
        <f t="shared" si="49"/>
        <v>44</v>
      </c>
      <c r="S301" t="str">
        <f t="shared" si="50"/>
        <v>0122</v>
      </c>
      <c r="T301" t="str">
        <f t="shared" si="51"/>
        <v>5</v>
      </c>
      <c r="U301" s="27">
        <f t="shared" si="52"/>
        <v>2483923</v>
      </c>
      <c r="V301" t="str">
        <f t="shared" si="53"/>
        <v>44-5-0122</v>
      </c>
      <c r="W301" t="str">
        <f t="shared" si="54"/>
        <v>2025_44_0122_5</v>
      </c>
    </row>
    <row r="302" spans="1:23" x14ac:dyDescent="0.3">
      <c r="A302" t="str">
        <f t="shared" si="44"/>
        <v>4450122</v>
      </c>
      <c r="B302" t="str">
        <f>IF('Source - Funds'!A302="","",'Source - Funds'!A302)</f>
        <v>2026</v>
      </c>
      <c r="C302" t="str">
        <f>IF('Source - Funds'!B302="","",'Source - Funds'!B302)</f>
        <v>44</v>
      </c>
      <c r="D302" t="str">
        <f>IF('Source - Funds'!C302="","",'Source - Funds'!C302)</f>
        <v>5</v>
      </c>
      <c r="E302" t="str">
        <f>IF('Source - Funds'!D302="","",'Source - Funds'!D302)</f>
        <v>0122</v>
      </c>
      <c r="F302" t="str">
        <f>IF('Source - Funds'!E302="","",'Source - Funds'!E302)</f>
        <v>LAGRANGE COUNTY PUBLIC LIBRARY</v>
      </c>
      <c r="G302" t="str">
        <f>IF('Source - Funds'!F302="","",'Source - Funds'!F302)</f>
        <v>0180</v>
      </c>
      <c r="H302" t="str">
        <f>IF('Source - Funds'!G302="","",'Source - Funds'!G302)</f>
        <v>DEBT SERVICE</v>
      </c>
      <c r="I302">
        <f>IF('Source - Funds'!H302="","",'Source - Funds'!H302)</f>
        <v>570613</v>
      </c>
      <c r="J302" t="str">
        <f>IF('Source - Funds'!I302="","",'Source - Funds'!I302)</f>
        <v/>
      </c>
      <c r="K302" t="str">
        <f>IF('Source - Funds'!J302="","",'Source - Funds'!J302)</f>
        <v>N</v>
      </c>
      <c r="L302">
        <f t="shared" si="45"/>
        <v>2388389</v>
      </c>
      <c r="M302">
        <v>1.04</v>
      </c>
      <c r="N302" s="24">
        <f t="shared" si="46"/>
        <v>2483924.56</v>
      </c>
      <c r="O302" s="24">
        <f t="shared" si="47"/>
        <v>2483923.56</v>
      </c>
      <c r="P302" s="23">
        <f t="shared" si="48"/>
        <v>2483923</v>
      </c>
      <c r="Q302" s="26" t="s">
        <v>215</v>
      </c>
      <c r="R302" t="str">
        <f t="shared" si="49"/>
        <v>44</v>
      </c>
      <c r="S302" t="str">
        <f t="shared" si="50"/>
        <v>0122</v>
      </c>
      <c r="T302" t="str">
        <f t="shared" si="51"/>
        <v>5</v>
      </c>
      <c r="U302" s="27">
        <f t="shared" si="52"/>
        <v>2483923</v>
      </c>
      <c r="V302" t="str">
        <f t="shared" si="53"/>
        <v>44-5-0122</v>
      </c>
      <c r="W302" t="str">
        <f t="shared" si="54"/>
        <v>2025_44_0122_5</v>
      </c>
    </row>
    <row r="303" spans="1:23" x14ac:dyDescent="0.3">
      <c r="A303" t="str">
        <f t="shared" si="44"/>
        <v>4550124</v>
      </c>
      <c r="B303" t="str">
        <f>IF('Source - Funds'!A303="","",'Source - Funds'!A303)</f>
        <v>2026</v>
      </c>
      <c r="C303" t="str">
        <f>IF('Source - Funds'!B303="","",'Source - Funds'!B303)</f>
        <v>45</v>
      </c>
      <c r="D303" t="str">
        <f>IF('Source - Funds'!C303="","",'Source - Funds'!C303)</f>
        <v>5</v>
      </c>
      <c r="E303" t="str">
        <f>IF('Source - Funds'!D303="","",'Source - Funds'!D303)</f>
        <v>0124</v>
      </c>
      <c r="F303" t="str">
        <f>IF('Source - Funds'!E303="","",'Source - Funds'!E303)</f>
        <v>EAST CHICAGO PUBLIC LIBRARY</v>
      </c>
      <c r="G303" t="str">
        <f>IF('Source - Funds'!F303="","",'Source - Funds'!F303)</f>
        <v>0101</v>
      </c>
      <c r="H303" t="str">
        <f>IF('Source - Funds'!G303="","",'Source - Funds'!G303)</f>
        <v>GENERAL</v>
      </c>
      <c r="I303">
        <f>IF('Source - Funds'!H303="","",'Source - Funds'!H303)</f>
        <v>7415187</v>
      </c>
      <c r="J303" t="str">
        <f>IF('Source - Funds'!I303="","",'Source - Funds'!I303)</f>
        <v/>
      </c>
      <c r="K303" t="str">
        <f>IF('Source - Funds'!J303="","",'Source - Funds'!J303)</f>
        <v>N</v>
      </c>
      <c r="L303">
        <f t="shared" si="45"/>
        <v>7415187</v>
      </c>
      <c r="M303">
        <v>1.04</v>
      </c>
      <c r="N303" s="24">
        <f t="shared" si="46"/>
        <v>7711794.4800000004</v>
      </c>
      <c r="O303" s="24">
        <f t="shared" si="47"/>
        <v>7711793.4800000004</v>
      </c>
      <c r="P303" s="23">
        <f t="shared" si="48"/>
        <v>7711793</v>
      </c>
      <c r="Q303" s="26" t="s">
        <v>215</v>
      </c>
      <c r="R303" t="str">
        <f t="shared" si="49"/>
        <v>45</v>
      </c>
      <c r="S303" t="str">
        <f t="shared" si="50"/>
        <v>0124</v>
      </c>
      <c r="T303" t="str">
        <f t="shared" si="51"/>
        <v>5</v>
      </c>
      <c r="U303" s="27">
        <f t="shared" si="52"/>
        <v>7711793</v>
      </c>
      <c r="V303" t="str">
        <f t="shared" si="53"/>
        <v>45-5-0124</v>
      </c>
      <c r="W303" t="str">
        <f t="shared" si="54"/>
        <v>2025_45_0124_5</v>
      </c>
    </row>
    <row r="304" spans="1:23" x14ac:dyDescent="0.3">
      <c r="A304" t="str">
        <f t="shared" si="44"/>
        <v>4550125</v>
      </c>
      <c r="B304" t="str">
        <f>IF('Source - Funds'!A304="","",'Source - Funds'!A304)</f>
        <v>2026</v>
      </c>
      <c r="C304" t="str">
        <f>IF('Source - Funds'!B304="","",'Source - Funds'!B304)</f>
        <v>45</v>
      </c>
      <c r="D304" t="str">
        <f>IF('Source - Funds'!C304="","",'Source - Funds'!C304)</f>
        <v>5</v>
      </c>
      <c r="E304" t="str">
        <f>IF('Source - Funds'!D304="","",'Source - Funds'!D304)</f>
        <v>0125</v>
      </c>
      <c r="F304" t="str">
        <f>IF('Source - Funds'!E304="","",'Source - Funds'!E304)</f>
        <v>GARY PUBLIC LIBRARY</v>
      </c>
      <c r="G304" t="str">
        <f>IF('Source - Funds'!F304="","",'Source - Funds'!F304)</f>
        <v>0101</v>
      </c>
      <c r="H304" t="str">
        <f>IF('Source - Funds'!G304="","",'Source - Funds'!G304)</f>
        <v>GENERAL</v>
      </c>
      <c r="I304">
        <f>IF('Source - Funds'!H304="","",'Source - Funds'!H304)</f>
        <v>4857803</v>
      </c>
      <c r="J304" t="str">
        <f>IF('Source - Funds'!I304="","",'Source - Funds'!I304)</f>
        <v/>
      </c>
      <c r="K304" t="str">
        <f>IF('Source - Funds'!J304="","",'Source - Funds'!J304)</f>
        <v>N</v>
      </c>
      <c r="L304">
        <f t="shared" si="45"/>
        <v>4857803</v>
      </c>
      <c r="M304">
        <v>1.04</v>
      </c>
      <c r="N304" s="24">
        <f t="shared" si="46"/>
        <v>5052115.12</v>
      </c>
      <c r="O304" s="24">
        <f t="shared" si="47"/>
        <v>5052114.12</v>
      </c>
      <c r="P304" s="23">
        <f t="shared" si="48"/>
        <v>5052114</v>
      </c>
      <c r="Q304" s="26" t="s">
        <v>215</v>
      </c>
      <c r="R304" t="str">
        <f t="shared" si="49"/>
        <v>45</v>
      </c>
      <c r="S304" t="str">
        <f t="shared" si="50"/>
        <v>0125</v>
      </c>
      <c r="T304" t="str">
        <f t="shared" si="51"/>
        <v>5</v>
      </c>
      <c r="U304" s="27">
        <f t="shared" si="52"/>
        <v>5052114</v>
      </c>
      <c r="V304" t="str">
        <f t="shared" si="53"/>
        <v>45-5-0125</v>
      </c>
      <c r="W304" t="str">
        <f t="shared" si="54"/>
        <v>2025_45_0125_5</v>
      </c>
    </row>
    <row r="305" spans="1:23" x14ac:dyDescent="0.3">
      <c r="A305" t="str">
        <f t="shared" si="44"/>
        <v>4550126</v>
      </c>
      <c r="B305" t="str">
        <f>IF('Source - Funds'!A305="","",'Source - Funds'!A305)</f>
        <v>2026</v>
      </c>
      <c r="C305" t="str">
        <f>IF('Source - Funds'!B305="","",'Source - Funds'!B305)</f>
        <v>45</v>
      </c>
      <c r="D305" t="str">
        <f>IF('Source - Funds'!C305="","",'Source - Funds'!C305)</f>
        <v>5</v>
      </c>
      <c r="E305" t="str">
        <f>IF('Source - Funds'!D305="","",'Source - Funds'!D305)</f>
        <v>0126</v>
      </c>
      <c r="F305" t="str">
        <f>IF('Source - Funds'!E305="","",'Source - Funds'!E305)</f>
        <v>HAMMOND PUBLIC LIBRARY</v>
      </c>
      <c r="G305" t="str">
        <f>IF('Source - Funds'!F305="","",'Source - Funds'!F305)</f>
        <v>0101</v>
      </c>
      <c r="H305" t="str">
        <f>IF('Source - Funds'!G305="","",'Source - Funds'!G305)</f>
        <v>GENERAL</v>
      </c>
      <c r="I305">
        <f>IF('Source - Funds'!H305="","",'Source - Funds'!H305)</f>
        <v>5099394</v>
      </c>
      <c r="J305" t="str">
        <f>IF('Source - Funds'!I305="","",'Source - Funds'!I305)</f>
        <v/>
      </c>
      <c r="K305" t="str">
        <f>IF('Source - Funds'!J305="","",'Source - Funds'!J305)</f>
        <v>N</v>
      </c>
      <c r="L305">
        <f t="shared" si="45"/>
        <v>5199394</v>
      </c>
      <c r="M305">
        <v>1.04</v>
      </c>
      <c r="N305" s="24">
        <f t="shared" si="46"/>
        <v>5407369.7599999998</v>
      </c>
      <c r="O305" s="24">
        <f t="shared" si="47"/>
        <v>5407368.7599999998</v>
      </c>
      <c r="P305" s="23">
        <f t="shared" si="48"/>
        <v>5407368</v>
      </c>
      <c r="Q305" s="26" t="s">
        <v>215</v>
      </c>
      <c r="R305" t="str">
        <f t="shared" si="49"/>
        <v>45</v>
      </c>
      <c r="S305" t="str">
        <f t="shared" si="50"/>
        <v>0126</v>
      </c>
      <c r="T305" t="str">
        <f t="shared" si="51"/>
        <v>5</v>
      </c>
      <c r="U305" s="27">
        <f t="shared" si="52"/>
        <v>5407368</v>
      </c>
      <c r="V305" t="str">
        <f t="shared" si="53"/>
        <v>45-5-0126</v>
      </c>
      <c r="W305" t="str">
        <f t="shared" si="54"/>
        <v>2025_45_0126_5</v>
      </c>
    </row>
    <row r="306" spans="1:23" x14ac:dyDescent="0.3">
      <c r="A306" t="str">
        <f t="shared" si="44"/>
        <v>4550126</v>
      </c>
      <c r="B306" t="str">
        <f>IF('Source - Funds'!A306="","",'Source - Funds'!A306)</f>
        <v>2026</v>
      </c>
      <c r="C306" t="str">
        <f>IF('Source - Funds'!B306="","",'Source - Funds'!B306)</f>
        <v>45</v>
      </c>
      <c r="D306" t="str">
        <f>IF('Source - Funds'!C306="","",'Source - Funds'!C306)</f>
        <v>5</v>
      </c>
      <c r="E306" t="str">
        <f>IF('Source - Funds'!D306="","",'Source - Funds'!D306)</f>
        <v>0126</v>
      </c>
      <c r="F306" t="str">
        <f>IF('Source - Funds'!E306="","",'Source - Funds'!E306)</f>
        <v>HAMMOND PUBLIC LIBRARY</v>
      </c>
      <c r="G306" t="str">
        <f>IF('Source - Funds'!F306="","",'Source - Funds'!F306)</f>
        <v>0061</v>
      </c>
      <c r="H306" t="str">
        <f>IF('Source - Funds'!G306="","",'Source - Funds'!G306)</f>
        <v>RAINY DAY</v>
      </c>
      <c r="I306">
        <f>IF('Source - Funds'!H306="","",'Source - Funds'!H306)</f>
        <v>100000</v>
      </c>
      <c r="J306" t="str">
        <f>IF('Source - Funds'!I306="","",'Source - Funds'!I306)</f>
        <v/>
      </c>
      <c r="K306" t="str">
        <f>IF('Source - Funds'!J306="","",'Source - Funds'!J306)</f>
        <v>N</v>
      </c>
      <c r="L306">
        <f t="shared" si="45"/>
        <v>5199394</v>
      </c>
      <c r="M306">
        <v>1.04</v>
      </c>
      <c r="N306" s="24">
        <f t="shared" si="46"/>
        <v>5407369.7599999998</v>
      </c>
      <c r="O306" s="24">
        <f t="shared" si="47"/>
        <v>5407368.7599999998</v>
      </c>
      <c r="P306" s="23">
        <f t="shared" si="48"/>
        <v>5407368</v>
      </c>
      <c r="Q306" s="26" t="s">
        <v>215</v>
      </c>
      <c r="R306" t="str">
        <f t="shared" si="49"/>
        <v>45</v>
      </c>
      <c r="S306" t="str">
        <f t="shared" si="50"/>
        <v>0126</v>
      </c>
      <c r="T306" t="str">
        <f t="shared" si="51"/>
        <v>5</v>
      </c>
      <c r="U306" s="27">
        <f t="shared" si="52"/>
        <v>5407368</v>
      </c>
      <c r="V306" t="str">
        <f t="shared" si="53"/>
        <v>45-5-0126</v>
      </c>
      <c r="W306" t="str">
        <f t="shared" si="54"/>
        <v>2025_45_0126_5</v>
      </c>
    </row>
    <row r="307" spans="1:23" x14ac:dyDescent="0.3">
      <c r="A307" t="str">
        <f t="shared" si="44"/>
        <v>4550127</v>
      </c>
      <c r="B307" t="str">
        <f>IF('Source - Funds'!A307="","",'Source - Funds'!A307)</f>
        <v>2026</v>
      </c>
      <c r="C307" t="str">
        <f>IF('Source - Funds'!B307="","",'Source - Funds'!B307)</f>
        <v>45</v>
      </c>
      <c r="D307" t="str">
        <f>IF('Source - Funds'!C307="","",'Source - Funds'!C307)</f>
        <v>5</v>
      </c>
      <c r="E307" t="str">
        <f>IF('Source - Funds'!D307="","",'Source - Funds'!D307)</f>
        <v>0127</v>
      </c>
      <c r="F307" t="str">
        <f>IF('Source - Funds'!E307="","",'Source - Funds'!E307)</f>
        <v>LOWELL PUBLIC LIBRARY</v>
      </c>
      <c r="G307" t="str">
        <f>IF('Source - Funds'!F307="","",'Source - Funds'!F307)</f>
        <v>0061</v>
      </c>
      <c r="H307" t="str">
        <f>IF('Source - Funds'!G307="","",'Source - Funds'!G307)</f>
        <v>RAINY DAY</v>
      </c>
      <c r="I307">
        <f>IF('Source - Funds'!H307="","",'Source - Funds'!H307)</f>
        <v>83000</v>
      </c>
      <c r="J307" t="str">
        <f>IF('Source - Funds'!I307="","",'Source - Funds'!I307)</f>
        <v/>
      </c>
      <c r="K307" t="str">
        <f>IF('Source - Funds'!J307="","",'Source - Funds'!J307)</f>
        <v>N</v>
      </c>
      <c r="L307">
        <f t="shared" si="45"/>
        <v>1433350</v>
      </c>
      <c r="M307">
        <v>1.04</v>
      </c>
      <c r="N307" s="24">
        <f t="shared" si="46"/>
        <v>1490684</v>
      </c>
      <c r="O307" s="24">
        <f t="shared" si="47"/>
        <v>1490683</v>
      </c>
      <c r="P307" s="23">
        <f t="shared" si="48"/>
        <v>1490683</v>
      </c>
      <c r="Q307" s="26" t="s">
        <v>215</v>
      </c>
      <c r="R307" t="str">
        <f t="shared" si="49"/>
        <v>45</v>
      </c>
      <c r="S307" t="str">
        <f t="shared" si="50"/>
        <v>0127</v>
      </c>
      <c r="T307" t="str">
        <f t="shared" si="51"/>
        <v>5</v>
      </c>
      <c r="U307" s="27">
        <f t="shared" si="52"/>
        <v>1490683</v>
      </c>
      <c r="V307" t="str">
        <f t="shared" si="53"/>
        <v>45-5-0127</v>
      </c>
      <c r="W307" t="str">
        <f t="shared" si="54"/>
        <v>2025_45_0127_5</v>
      </c>
    </row>
    <row r="308" spans="1:23" x14ac:dyDescent="0.3">
      <c r="A308" t="str">
        <f t="shared" si="44"/>
        <v>4550127</v>
      </c>
      <c r="B308" t="str">
        <f>IF('Source - Funds'!A308="","",'Source - Funds'!A308)</f>
        <v>2026</v>
      </c>
      <c r="C308" t="str">
        <f>IF('Source - Funds'!B308="","",'Source - Funds'!B308)</f>
        <v>45</v>
      </c>
      <c r="D308" t="str">
        <f>IF('Source - Funds'!C308="","",'Source - Funds'!C308)</f>
        <v>5</v>
      </c>
      <c r="E308" t="str">
        <f>IF('Source - Funds'!D308="","",'Source - Funds'!D308)</f>
        <v>0127</v>
      </c>
      <c r="F308" t="str">
        <f>IF('Source - Funds'!E308="","",'Source - Funds'!E308)</f>
        <v>LOWELL PUBLIC LIBRARY</v>
      </c>
      <c r="G308" t="str">
        <f>IF('Source - Funds'!F308="","",'Source - Funds'!F308)</f>
        <v>0101</v>
      </c>
      <c r="H308" t="str">
        <f>IF('Source - Funds'!G308="","",'Source - Funds'!G308)</f>
        <v>GENERAL</v>
      </c>
      <c r="I308">
        <f>IF('Source - Funds'!H308="","",'Source - Funds'!H308)</f>
        <v>1350350</v>
      </c>
      <c r="J308" t="str">
        <f>IF('Source - Funds'!I308="","",'Source - Funds'!I308)</f>
        <v/>
      </c>
      <c r="K308" t="str">
        <f>IF('Source - Funds'!J308="","",'Source - Funds'!J308)</f>
        <v>N</v>
      </c>
      <c r="L308">
        <f t="shared" si="45"/>
        <v>1433350</v>
      </c>
      <c r="M308">
        <v>1.04</v>
      </c>
      <c r="N308" s="24">
        <f t="shared" si="46"/>
        <v>1490684</v>
      </c>
      <c r="O308" s="24">
        <f t="shared" si="47"/>
        <v>1490683</v>
      </c>
      <c r="P308" s="23">
        <f t="shared" si="48"/>
        <v>1490683</v>
      </c>
      <c r="Q308" s="26" t="s">
        <v>215</v>
      </c>
      <c r="R308" t="str">
        <f t="shared" si="49"/>
        <v>45</v>
      </c>
      <c r="S308" t="str">
        <f t="shared" si="50"/>
        <v>0127</v>
      </c>
      <c r="T308" t="str">
        <f t="shared" si="51"/>
        <v>5</v>
      </c>
      <c r="U308" s="27">
        <f t="shared" si="52"/>
        <v>1490683</v>
      </c>
      <c r="V308" t="str">
        <f t="shared" si="53"/>
        <v>45-5-0127</v>
      </c>
      <c r="W308" t="str">
        <f t="shared" si="54"/>
        <v>2025_45_0127_5</v>
      </c>
    </row>
    <row r="309" spans="1:23" x14ac:dyDescent="0.3">
      <c r="A309" t="str">
        <f t="shared" si="44"/>
        <v>4550128</v>
      </c>
      <c r="B309" t="str">
        <f>IF('Source - Funds'!A309="","",'Source - Funds'!A309)</f>
        <v>2026</v>
      </c>
      <c r="C309" t="str">
        <f>IF('Source - Funds'!B309="","",'Source - Funds'!B309)</f>
        <v>45</v>
      </c>
      <c r="D309" t="str">
        <f>IF('Source - Funds'!C309="","",'Source - Funds'!C309)</f>
        <v>5</v>
      </c>
      <c r="E309" t="str">
        <f>IF('Source - Funds'!D309="","",'Source - Funds'!D309)</f>
        <v>0128</v>
      </c>
      <c r="F309" t="str">
        <f>IF('Source - Funds'!E309="","",'Source - Funds'!E309)</f>
        <v>WHITING PUBLIC LIBRARY</v>
      </c>
      <c r="G309" t="str">
        <f>IF('Source - Funds'!F309="","",'Source - Funds'!F309)</f>
        <v>0101</v>
      </c>
      <c r="H309" t="str">
        <f>IF('Source - Funds'!G309="","",'Source - Funds'!G309)</f>
        <v>GENERAL</v>
      </c>
      <c r="I309">
        <f>IF('Source - Funds'!H309="","",'Source - Funds'!H309)</f>
        <v>1565435</v>
      </c>
      <c r="J309" t="str">
        <f>IF('Source - Funds'!I309="","",'Source - Funds'!I309)</f>
        <v/>
      </c>
      <c r="K309" t="str">
        <f>IF('Source - Funds'!J309="","",'Source - Funds'!J309)</f>
        <v>N</v>
      </c>
      <c r="L309">
        <f t="shared" si="45"/>
        <v>1578435</v>
      </c>
      <c r="M309">
        <v>1.04</v>
      </c>
      <c r="N309" s="24">
        <f t="shared" si="46"/>
        <v>1641572.4000000001</v>
      </c>
      <c r="O309" s="24">
        <f t="shared" si="47"/>
        <v>1641571.4000000001</v>
      </c>
      <c r="P309" s="23">
        <f t="shared" si="48"/>
        <v>1641571</v>
      </c>
      <c r="Q309" s="26" t="s">
        <v>215</v>
      </c>
      <c r="R309" t="str">
        <f t="shared" si="49"/>
        <v>45</v>
      </c>
      <c r="S309" t="str">
        <f t="shared" si="50"/>
        <v>0128</v>
      </c>
      <c r="T309" t="str">
        <f t="shared" si="51"/>
        <v>5</v>
      </c>
      <c r="U309" s="27">
        <f t="shared" si="52"/>
        <v>1641571</v>
      </c>
      <c r="V309" t="str">
        <f t="shared" si="53"/>
        <v>45-5-0128</v>
      </c>
      <c r="W309" t="str">
        <f t="shared" si="54"/>
        <v>2025_45_0128_5</v>
      </c>
    </row>
    <row r="310" spans="1:23" x14ac:dyDescent="0.3">
      <c r="A310" t="str">
        <f t="shared" si="44"/>
        <v>4550128</v>
      </c>
      <c r="B310" t="str">
        <f>IF('Source - Funds'!A310="","",'Source - Funds'!A310)</f>
        <v>2026</v>
      </c>
      <c r="C310" t="str">
        <f>IF('Source - Funds'!B310="","",'Source - Funds'!B310)</f>
        <v>45</v>
      </c>
      <c r="D310" t="str">
        <f>IF('Source - Funds'!C310="","",'Source - Funds'!C310)</f>
        <v>5</v>
      </c>
      <c r="E310" t="str">
        <f>IF('Source - Funds'!D310="","",'Source - Funds'!D310)</f>
        <v>0128</v>
      </c>
      <c r="F310" t="str">
        <f>IF('Source - Funds'!E310="","",'Source - Funds'!E310)</f>
        <v>WHITING PUBLIC LIBRARY</v>
      </c>
      <c r="G310" t="str">
        <f>IF('Source - Funds'!F310="","",'Source - Funds'!F310)</f>
        <v>2011</v>
      </c>
      <c r="H310" t="str">
        <f>IF('Source - Funds'!G310="","",'Source - Funds'!G310)</f>
        <v>LIRF</v>
      </c>
      <c r="I310">
        <f>IF('Source - Funds'!H310="","",'Source - Funds'!H310)</f>
        <v>13000</v>
      </c>
      <c r="J310" t="str">
        <f>IF('Source - Funds'!I310="","",'Source - Funds'!I310)</f>
        <v/>
      </c>
      <c r="K310" t="str">
        <f>IF('Source - Funds'!J310="","",'Source - Funds'!J310)</f>
        <v>N</v>
      </c>
      <c r="L310">
        <f t="shared" si="45"/>
        <v>1578435</v>
      </c>
      <c r="M310">
        <v>1.04</v>
      </c>
      <c r="N310" s="24">
        <f t="shared" si="46"/>
        <v>1641572.4000000001</v>
      </c>
      <c r="O310" s="24">
        <f t="shared" si="47"/>
        <v>1641571.4000000001</v>
      </c>
      <c r="P310" s="23">
        <f t="shared" si="48"/>
        <v>1641571</v>
      </c>
      <c r="Q310" s="26" t="s">
        <v>215</v>
      </c>
      <c r="R310" t="str">
        <f t="shared" si="49"/>
        <v>45</v>
      </c>
      <c r="S310" t="str">
        <f t="shared" si="50"/>
        <v>0128</v>
      </c>
      <c r="T310" t="str">
        <f t="shared" si="51"/>
        <v>5</v>
      </c>
      <c r="U310" s="27">
        <f t="shared" si="52"/>
        <v>1641571</v>
      </c>
      <c r="V310" t="str">
        <f t="shared" si="53"/>
        <v>45-5-0128</v>
      </c>
      <c r="W310" t="str">
        <f t="shared" si="54"/>
        <v>2025_45_0128_5</v>
      </c>
    </row>
    <row r="311" spans="1:23" x14ac:dyDescent="0.3">
      <c r="A311" t="str">
        <f t="shared" si="44"/>
        <v>4550129</v>
      </c>
      <c r="B311" t="str">
        <f>IF('Source - Funds'!A311="","",'Source - Funds'!A311)</f>
        <v>2026</v>
      </c>
      <c r="C311" t="str">
        <f>IF('Source - Funds'!B311="","",'Source - Funds'!B311)</f>
        <v>45</v>
      </c>
      <c r="D311" t="str">
        <f>IF('Source - Funds'!C311="","",'Source - Funds'!C311)</f>
        <v>5</v>
      </c>
      <c r="E311" t="str">
        <f>IF('Source - Funds'!D311="","",'Source - Funds'!D311)</f>
        <v>0129</v>
      </c>
      <c r="F311" t="str">
        <f>IF('Source - Funds'!E311="","",'Source - Funds'!E311)</f>
        <v>LAKE COUNTY PUBLIC LIBRARY</v>
      </c>
      <c r="G311" t="str">
        <f>IF('Source - Funds'!F311="","",'Source - Funds'!F311)</f>
        <v>2011</v>
      </c>
      <c r="H311" t="str">
        <f>IF('Source - Funds'!G311="","",'Source - Funds'!G311)</f>
        <v>LIRF</v>
      </c>
      <c r="I311">
        <f>IF('Source - Funds'!H311="","",'Source - Funds'!H311)</f>
        <v>1050000</v>
      </c>
      <c r="J311" t="str">
        <f>IF('Source - Funds'!I311="","",'Source - Funds'!I311)</f>
        <v/>
      </c>
      <c r="K311" t="str">
        <f>IF('Source - Funds'!J311="","",'Source - Funds'!J311)</f>
        <v>N</v>
      </c>
      <c r="L311">
        <f t="shared" si="45"/>
        <v>22205598</v>
      </c>
      <c r="M311">
        <v>1.04</v>
      </c>
      <c r="N311" s="24">
        <f t="shared" si="46"/>
        <v>23093821.920000002</v>
      </c>
      <c r="O311" s="24">
        <f t="shared" si="47"/>
        <v>23093820.920000002</v>
      </c>
      <c r="P311" s="23">
        <f t="shared" si="48"/>
        <v>23093820</v>
      </c>
      <c r="Q311" s="26" t="s">
        <v>215</v>
      </c>
      <c r="R311" t="str">
        <f t="shared" si="49"/>
        <v>45</v>
      </c>
      <c r="S311" t="str">
        <f t="shared" si="50"/>
        <v>0129</v>
      </c>
      <c r="T311" t="str">
        <f t="shared" si="51"/>
        <v>5</v>
      </c>
      <c r="U311" s="27">
        <f t="shared" si="52"/>
        <v>23093820</v>
      </c>
      <c r="V311" t="str">
        <f t="shared" si="53"/>
        <v>45-5-0129</v>
      </c>
      <c r="W311" t="str">
        <f t="shared" si="54"/>
        <v>2025_45_0129_5</v>
      </c>
    </row>
    <row r="312" spans="1:23" x14ac:dyDescent="0.3">
      <c r="A312" t="str">
        <f t="shared" si="44"/>
        <v>4550129</v>
      </c>
      <c r="B312" t="str">
        <f>IF('Source - Funds'!A312="","",'Source - Funds'!A312)</f>
        <v>2026</v>
      </c>
      <c r="C312" t="str">
        <f>IF('Source - Funds'!B312="","",'Source - Funds'!B312)</f>
        <v>45</v>
      </c>
      <c r="D312" t="str">
        <f>IF('Source - Funds'!C312="","",'Source - Funds'!C312)</f>
        <v>5</v>
      </c>
      <c r="E312" t="str">
        <f>IF('Source - Funds'!D312="","",'Source - Funds'!D312)</f>
        <v>0129</v>
      </c>
      <c r="F312" t="str">
        <f>IF('Source - Funds'!E312="","",'Source - Funds'!E312)</f>
        <v>LAKE COUNTY PUBLIC LIBRARY</v>
      </c>
      <c r="G312" t="str">
        <f>IF('Source - Funds'!F312="","",'Source - Funds'!F312)</f>
        <v>0101</v>
      </c>
      <c r="H312" t="str">
        <f>IF('Source - Funds'!G312="","",'Source - Funds'!G312)</f>
        <v>GENERAL</v>
      </c>
      <c r="I312">
        <f>IF('Source - Funds'!H312="","",'Source - Funds'!H312)</f>
        <v>20105598</v>
      </c>
      <c r="J312" t="str">
        <f>IF('Source - Funds'!I312="","",'Source - Funds'!I312)</f>
        <v/>
      </c>
      <c r="K312" t="str">
        <f>IF('Source - Funds'!J312="","",'Source - Funds'!J312)</f>
        <v>N</v>
      </c>
      <c r="L312">
        <f t="shared" si="45"/>
        <v>22205598</v>
      </c>
      <c r="M312">
        <v>1.04</v>
      </c>
      <c r="N312" s="24">
        <f t="shared" si="46"/>
        <v>23093821.920000002</v>
      </c>
      <c r="O312" s="24">
        <f t="shared" si="47"/>
        <v>23093820.920000002</v>
      </c>
      <c r="P312" s="23">
        <f t="shared" si="48"/>
        <v>23093820</v>
      </c>
      <c r="Q312" s="26" t="s">
        <v>215</v>
      </c>
      <c r="R312" t="str">
        <f t="shared" si="49"/>
        <v>45</v>
      </c>
      <c r="S312" t="str">
        <f t="shared" si="50"/>
        <v>0129</v>
      </c>
      <c r="T312" t="str">
        <f t="shared" si="51"/>
        <v>5</v>
      </c>
      <c r="U312" s="27">
        <f t="shared" si="52"/>
        <v>23093820</v>
      </c>
      <c r="V312" t="str">
        <f t="shared" si="53"/>
        <v>45-5-0129</v>
      </c>
      <c r="W312" t="str">
        <f t="shared" si="54"/>
        <v>2025_45_0129_5</v>
      </c>
    </row>
    <row r="313" spans="1:23" x14ac:dyDescent="0.3">
      <c r="A313" t="str">
        <f t="shared" si="44"/>
        <v>4550129</v>
      </c>
      <c r="B313" t="str">
        <f>IF('Source - Funds'!A313="","",'Source - Funds'!A313)</f>
        <v>2026</v>
      </c>
      <c r="C313" t="str">
        <f>IF('Source - Funds'!B313="","",'Source - Funds'!B313)</f>
        <v>45</v>
      </c>
      <c r="D313" t="str">
        <f>IF('Source - Funds'!C313="","",'Source - Funds'!C313)</f>
        <v>5</v>
      </c>
      <c r="E313" t="str">
        <f>IF('Source - Funds'!D313="","",'Source - Funds'!D313)</f>
        <v>0129</v>
      </c>
      <c r="F313" t="str">
        <f>IF('Source - Funds'!E313="","",'Source - Funds'!E313)</f>
        <v>LAKE COUNTY PUBLIC LIBRARY</v>
      </c>
      <c r="G313" t="str">
        <f>IF('Source - Funds'!F313="","",'Source - Funds'!F313)</f>
        <v>0061</v>
      </c>
      <c r="H313" t="str">
        <f>IF('Source - Funds'!G313="","",'Source - Funds'!G313)</f>
        <v>RAINY DAY</v>
      </c>
      <c r="I313">
        <f>IF('Source - Funds'!H313="","",'Source - Funds'!H313)</f>
        <v>1050000</v>
      </c>
      <c r="J313" t="str">
        <f>IF('Source - Funds'!I313="","",'Source - Funds'!I313)</f>
        <v/>
      </c>
      <c r="K313" t="str">
        <f>IF('Source - Funds'!J313="","",'Source - Funds'!J313)</f>
        <v>N</v>
      </c>
      <c r="L313">
        <f t="shared" si="45"/>
        <v>22205598</v>
      </c>
      <c r="M313">
        <v>1.04</v>
      </c>
      <c r="N313" s="24">
        <f t="shared" si="46"/>
        <v>23093821.920000002</v>
      </c>
      <c r="O313" s="24">
        <f t="shared" si="47"/>
        <v>23093820.920000002</v>
      </c>
      <c r="P313" s="23">
        <f t="shared" si="48"/>
        <v>23093820</v>
      </c>
      <c r="Q313" s="26" t="s">
        <v>215</v>
      </c>
      <c r="R313" t="str">
        <f t="shared" si="49"/>
        <v>45</v>
      </c>
      <c r="S313" t="str">
        <f t="shared" si="50"/>
        <v>0129</v>
      </c>
      <c r="T313" t="str">
        <f t="shared" si="51"/>
        <v>5</v>
      </c>
      <c r="U313" s="27">
        <f t="shared" si="52"/>
        <v>23093820</v>
      </c>
      <c r="V313" t="str">
        <f t="shared" si="53"/>
        <v>45-5-0129</v>
      </c>
      <c r="W313" t="str">
        <f t="shared" si="54"/>
        <v>2025_45_0129_5</v>
      </c>
    </row>
    <row r="314" spans="1:23" x14ac:dyDescent="0.3">
      <c r="A314" t="str">
        <f t="shared" si="44"/>
        <v>4550276</v>
      </c>
      <c r="B314" t="str">
        <f>IF('Source - Funds'!A314="","",'Source - Funds'!A314)</f>
        <v>2026</v>
      </c>
      <c r="C314" t="str">
        <f>IF('Source - Funds'!B314="","",'Source - Funds'!B314)</f>
        <v>45</v>
      </c>
      <c r="D314" t="str">
        <f>IF('Source - Funds'!C314="","",'Source - Funds'!C314)</f>
        <v>5</v>
      </c>
      <c r="E314" t="str">
        <f>IF('Source - Funds'!D314="","",'Source - Funds'!D314)</f>
        <v>0276</v>
      </c>
      <c r="F314" t="str">
        <f>IF('Source - Funds'!E314="","",'Source - Funds'!E314)</f>
        <v>CROWN POINT COMMUNITY PUBLIC LIBRARY</v>
      </c>
      <c r="G314" t="str">
        <f>IF('Source - Funds'!F314="","",'Source - Funds'!F314)</f>
        <v>0101</v>
      </c>
      <c r="H314" t="str">
        <f>IF('Source - Funds'!G314="","",'Source - Funds'!G314)</f>
        <v>GENERAL</v>
      </c>
      <c r="I314">
        <f>IF('Source - Funds'!H314="","",'Source - Funds'!H314)</f>
        <v>2858730</v>
      </c>
      <c r="J314" t="str">
        <f>IF('Source - Funds'!I314="","",'Source - Funds'!I314)</f>
        <v/>
      </c>
      <c r="K314" t="str">
        <f>IF('Source - Funds'!J314="","",'Source - Funds'!J314)</f>
        <v>N</v>
      </c>
      <c r="L314">
        <f t="shared" si="45"/>
        <v>3764880</v>
      </c>
      <c r="M314">
        <v>1.04</v>
      </c>
      <c r="N314" s="24">
        <f t="shared" si="46"/>
        <v>3915475.2</v>
      </c>
      <c r="O314" s="24">
        <f t="shared" si="47"/>
        <v>3915474.2</v>
      </c>
      <c r="P314" s="23">
        <f t="shared" si="48"/>
        <v>3915474</v>
      </c>
      <c r="Q314" s="26" t="s">
        <v>215</v>
      </c>
      <c r="R314" t="str">
        <f t="shared" si="49"/>
        <v>45</v>
      </c>
      <c r="S314" t="str">
        <f t="shared" si="50"/>
        <v>0276</v>
      </c>
      <c r="T314" t="str">
        <f t="shared" si="51"/>
        <v>5</v>
      </c>
      <c r="U314" s="27">
        <f t="shared" si="52"/>
        <v>3915474</v>
      </c>
      <c r="V314" t="str">
        <f t="shared" si="53"/>
        <v>45-5-0276</v>
      </c>
      <c r="W314" t="str">
        <f t="shared" si="54"/>
        <v>2025_45_0276_5</v>
      </c>
    </row>
    <row r="315" spans="1:23" x14ac:dyDescent="0.3">
      <c r="A315" t="str">
        <f t="shared" si="44"/>
        <v>4550276</v>
      </c>
      <c r="B315" t="str">
        <f>IF('Source - Funds'!A315="","",'Source - Funds'!A315)</f>
        <v>2026</v>
      </c>
      <c r="C315" t="str">
        <f>IF('Source - Funds'!B315="","",'Source - Funds'!B315)</f>
        <v>45</v>
      </c>
      <c r="D315" t="str">
        <f>IF('Source - Funds'!C315="","",'Source - Funds'!C315)</f>
        <v>5</v>
      </c>
      <c r="E315" t="str">
        <f>IF('Source - Funds'!D315="","",'Source - Funds'!D315)</f>
        <v>0276</v>
      </c>
      <c r="F315" t="str">
        <f>IF('Source - Funds'!E315="","",'Source - Funds'!E315)</f>
        <v>CROWN POINT COMMUNITY PUBLIC LIBRARY</v>
      </c>
      <c r="G315" t="str">
        <f>IF('Source - Funds'!F315="","",'Source - Funds'!F315)</f>
        <v>2011</v>
      </c>
      <c r="H315" t="str">
        <f>IF('Source - Funds'!G315="","",'Source - Funds'!G315)</f>
        <v>LIRF</v>
      </c>
      <c r="I315">
        <f>IF('Source - Funds'!H315="","",'Source - Funds'!H315)</f>
        <v>30000</v>
      </c>
      <c r="J315" t="str">
        <f>IF('Source - Funds'!I315="","",'Source - Funds'!I315)</f>
        <v/>
      </c>
      <c r="K315" t="str">
        <f>IF('Source - Funds'!J315="","",'Source - Funds'!J315)</f>
        <v>N</v>
      </c>
      <c r="L315">
        <f t="shared" si="45"/>
        <v>3764880</v>
      </c>
      <c r="M315">
        <v>1.04</v>
      </c>
      <c r="N315" s="24">
        <f t="shared" si="46"/>
        <v>3915475.2</v>
      </c>
      <c r="O315" s="24">
        <f t="shared" si="47"/>
        <v>3915474.2</v>
      </c>
      <c r="P315" s="23">
        <f t="shared" si="48"/>
        <v>3915474</v>
      </c>
      <c r="Q315" s="26" t="s">
        <v>215</v>
      </c>
      <c r="R315" t="str">
        <f t="shared" si="49"/>
        <v>45</v>
      </c>
      <c r="S315" t="str">
        <f t="shared" si="50"/>
        <v>0276</v>
      </c>
      <c r="T315" t="str">
        <f t="shared" si="51"/>
        <v>5</v>
      </c>
      <c r="U315" s="27">
        <f t="shared" si="52"/>
        <v>3915474</v>
      </c>
      <c r="V315" t="str">
        <f t="shared" si="53"/>
        <v>45-5-0276</v>
      </c>
      <c r="W315" t="str">
        <f t="shared" si="54"/>
        <v>2025_45_0276_5</v>
      </c>
    </row>
    <row r="316" spans="1:23" x14ac:dyDescent="0.3">
      <c r="A316" t="str">
        <f t="shared" si="44"/>
        <v>4550276</v>
      </c>
      <c r="B316" t="str">
        <f>IF('Source - Funds'!A316="","",'Source - Funds'!A316)</f>
        <v>2026</v>
      </c>
      <c r="C316" t="str">
        <f>IF('Source - Funds'!B316="","",'Source - Funds'!B316)</f>
        <v>45</v>
      </c>
      <c r="D316" t="str">
        <f>IF('Source - Funds'!C316="","",'Source - Funds'!C316)</f>
        <v>5</v>
      </c>
      <c r="E316" t="str">
        <f>IF('Source - Funds'!D316="","",'Source - Funds'!D316)</f>
        <v>0276</v>
      </c>
      <c r="F316" t="str">
        <f>IF('Source - Funds'!E316="","",'Source - Funds'!E316)</f>
        <v>CROWN POINT COMMUNITY PUBLIC LIBRARY</v>
      </c>
      <c r="G316" t="str">
        <f>IF('Source - Funds'!F316="","",'Source - Funds'!F316)</f>
        <v>0180</v>
      </c>
      <c r="H316" t="str">
        <f>IF('Source - Funds'!G316="","",'Source - Funds'!G316)</f>
        <v>DEBT SERVICE</v>
      </c>
      <c r="I316">
        <f>IF('Source - Funds'!H316="","",'Source - Funds'!H316)</f>
        <v>876150</v>
      </c>
      <c r="J316" t="str">
        <f>IF('Source - Funds'!I316="","",'Source - Funds'!I316)</f>
        <v/>
      </c>
      <c r="K316" t="str">
        <f>IF('Source - Funds'!J316="","",'Source - Funds'!J316)</f>
        <v>N</v>
      </c>
      <c r="L316">
        <f t="shared" si="45"/>
        <v>3764880</v>
      </c>
      <c r="M316">
        <v>1.04</v>
      </c>
      <c r="N316" s="24">
        <f t="shared" si="46"/>
        <v>3915475.2</v>
      </c>
      <c r="O316" s="24">
        <f t="shared" si="47"/>
        <v>3915474.2</v>
      </c>
      <c r="P316" s="23">
        <f t="shared" si="48"/>
        <v>3915474</v>
      </c>
      <c r="Q316" s="26" t="s">
        <v>215</v>
      </c>
      <c r="R316" t="str">
        <f t="shared" si="49"/>
        <v>45</v>
      </c>
      <c r="S316" t="str">
        <f t="shared" si="50"/>
        <v>0276</v>
      </c>
      <c r="T316" t="str">
        <f t="shared" si="51"/>
        <v>5</v>
      </c>
      <c r="U316" s="27">
        <f t="shared" si="52"/>
        <v>3915474</v>
      </c>
      <c r="V316" t="str">
        <f t="shared" si="53"/>
        <v>45-5-0276</v>
      </c>
      <c r="W316" t="str">
        <f t="shared" si="54"/>
        <v>2025_45_0276_5</v>
      </c>
    </row>
    <row r="317" spans="1:23" x14ac:dyDescent="0.3">
      <c r="A317" t="str">
        <f t="shared" si="44"/>
        <v>4650130</v>
      </c>
      <c r="B317" t="str">
        <f>IF('Source - Funds'!A317="","",'Source - Funds'!A317)</f>
        <v>2026</v>
      </c>
      <c r="C317" t="str">
        <f>IF('Source - Funds'!B317="","",'Source - Funds'!B317)</f>
        <v>46</v>
      </c>
      <c r="D317" t="str">
        <f>IF('Source - Funds'!C317="","",'Source - Funds'!C317)</f>
        <v>5</v>
      </c>
      <c r="E317" t="str">
        <f>IF('Source - Funds'!D317="","",'Source - Funds'!D317)</f>
        <v>0130</v>
      </c>
      <c r="F317" t="str">
        <f>IF('Source - Funds'!E317="","",'Source - Funds'!E317)</f>
        <v>MICHIGAN CITY PUBLIC LIBRARY</v>
      </c>
      <c r="G317" t="str">
        <f>IF('Source - Funds'!F317="","",'Source - Funds'!F317)</f>
        <v>2011</v>
      </c>
      <c r="H317" t="str">
        <f>IF('Source - Funds'!G317="","",'Source - Funds'!G317)</f>
        <v>LIRF</v>
      </c>
      <c r="I317">
        <f>IF('Source - Funds'!H317="","",'Source - Funds'!H317)</f>
        <v>600000</v>
      </c>
      <c r="J317" t="str">
        <f>IF('Source - Funds'!I317="","",'Source - Funds'!I317)</f>
        <v/>
      </c>
      <c r="K317" t="str">
        <f>IF('Source - Funds'!J317="","",'Source - Funds'!J317)</f>
        <v>N</v>
      </c>
      <c r="L317">
        <f t="shared" si="45"/>
        <v>6454730</v>
      </c>
      <c r="M317">
        <v>1.04</v>
      </c>
      <c r="N317" s="24">
        <f t="shared" si="46"/>
        <v>6712919.2000000002</v>
      </c>
      <c r="O317" s="24">
        <f t="shared" si="47"/>
        <v>6712918.2000000002</v>
      </c>
      <c r="P317" s="23">
        <f t="shared" si="48"/>
        <v>6712918</v>
      </c>
      <c r="Q317" s="26" t="s">
        <v>215</v>
      </c>
      <c r="R317" t="str">
        <f t="shared" si="49"/>
        <v>46</v>
      </c>
      <c r="S317" t="str">
        <f t="shared" si="50"/>
        <v>0130</v>
      </c>
      <c r="T317" t="str">
        <f t="shared" si="51"/>
        <v>5</v>
      </c>
      <c r="U317" s="27">
        <f t="shared" si="52"/>
        <v>6712918</v>
      </c>
      <c r="V317" t="str">
        <f t="shared" si="53"/>
        <v>46-5-0130</v>
      </c>
      <c r="W317" t="str">
        <f t="shared" si="54"/>
        <v>2025_46_0130_5</v>
      </c>
    </row>
    <row r="318" spans="1:23" x14ac:dyDescent="0.3">
      <c r="A318" t="str">
        <f t="shared" si="44"/>
        <v>4650130</v>
      </c>
      <c r="B318" t="str">
        <f>IF('Source - Funds'!A318="","",'Source - Funds'!A318)</f>
        <v>2026</v>
      </c>
      <c r="C318" t="str">
        <f>IF('Source - Funds'!B318="","",'Source - Funds'!B318)</f>
        <v>46</v>
      </c>
      <c r="D318" t="str">
        <f>IF('Source - Funds'!C318="","",'Source - Funds'!C318)</f>
        <v>5</v>
      </c>
      <c r="E318" t="str">
        <f>IF('Source - Funds'!D318="","",'Source - Funds'!D318)</f>
        <v>0130</v>
      </c>
      <c r="F318" t="str">
        <f>IF('Source - Funds'!E318="","",'Source - Funds'!E318)</f>
        <v>MICHIGAN CITY PUBLIC LIBRARY</v>
      </c>
      <c r="G318" t="str">
        <f>IF('Source - Funds'!F318="","",'Source - Funds'!F318)</f>
        <v>0101</v>
      </c>
      <c r="H318" t="str">
        <f>IF('Source - Funds'!G318="","",'Source - Funds'!G318)</f>
        <v>GENERAL</v>
      </c>
      <c r="I318">
        <f>IF('Source - Funds'!H318="","",'Source - Funds'!H318)</f>
        <v>4854730</v>
      </c>
      <c r="J318" t="str">
        <f>IF('Source - Funds'!I318="","",'Source - Funds'!I318)</f>
        <v/>
      </c>
      <c r="K318" t="str">
        <f>IF('Source - Funds'!J318="","",'Source - Funds'!J318)</f>
        <v>N</v>
      </c>
      <c r="L318">
        <f t="shared" si="45"/>
        <v>6454730</v>
      </c>
      <c r="M318">
        <v>1.04</v>
      </c>
      <c r="N318" s="24">
        <f t="shared" si="46"/>
        <v>6712919.2000000002</v>
      </c>
      <c r="O318" s="24">
        <f t="shared" si="47"/>
        <v>6712918.2000000002</v>
      </c>
      <c r="P318" s="23">
        <f t="shared" si="48"/>
        <v>6712918</v>
      </c>
      <c r="Q318" s="26" t="s">
        <v>215</v>
      </c>
      <c r="R318" t="str">
        <f t="shared" si="49"/>
        <v>46</v>
      </c>
      <c r="S318" t="str">
        <f t="shared" si="50"/>
        <v>0130</v>
      </c>
      <c r="T318" t="str">
        <f t="shared" si="51"/>
        <v>5</v>
      </c>
      <c r="U318" s="27">
        <f t="shared" si="52"/>
        <v>6712918</v>
      </c>
      <c r="V318" t="str">
        <f t="shared" si="53"/>
        <v>46-5-0130</v>
      </c>
      <c r="W318" t="str">
        <f t="shared" si="54"/>
        <v>2025_46_0130_5</v>
      </c>
    </row>
    <row r="319" spans="1:23" x14ac:dyDescent="0.3">
      <c r="A319" t="str">
        <f t="shared" si="44"/>
        <v>4650130</v>
      </c>
      <c r="B319" t="str">
        <f>IF('Source - Funds'!A319="","",'Source - Funds'!A319)</f>
        <v>2026</v>
      </c>
      <c r="C319" t="str">
        <f>IF('Source - Funds'!B319="","",'Source - Funds'!B319)</f>
        <v>46</v>
      </c>
      <c r="D319" t="str">
        <f>IF('Source - Funds'!C319="","",'Source - Funds'!C319)</f>
        <v>5</v>
      </c>
      <c r="E319" t="str">
        <f>IF('Source - Funds'!D319="","",'Source - Funds'!D319)</f>
        <v>0130</v>
      </c>
      <c r="F319" t="str">
        <f>IF('Source - Funds'!E319="","",'Source - Funds'!E319)</f>
        <v>MICHIGAN CITY PUBLIC LIBRARY</v>
      </c>
      <c r="G319" t="str">
        <f>IF('Source - Funds'!F319="","",'Source - Funds'!F319)</f>
        <v>0061</v>
      </c>
      <c r="H319" t="str">
        <f>IF('Source - Funds'!G319="","",'Source - Funds'!G319)</f>
        <v>RAINY DAY</v>
      </c>
      <c r="I319">
        <f>IF('Source - Funds'!H319="","",'Source - Funds'!H319)</f>
        <v>1000000</v>
      </c>
      <c r="J319" t="str">
        <f>IF('Source - Funds'!I319="","",'Source - Funds'!I319)</f>
        <v/>
      </c>
      <c r="K319" t="str">
        <f>IF('Source - Funds'!J319="","",'Source - Funds'!J319)</f>
        <v>N</v>
      </c>
      <c r="L319">
        <f t="shared" si="45"/>
        <v>6454730</v>
      </c>
      <c r="M319">
        <v>1.04</v>
      </c>
      <c r="N319" s="24">
        <f t="shared" si="46"/>
        <v>6712919.2000000002</v>
      </c>
      <c r="O319" s="24">
        <f t="shared" si="47"/>
        <v>6712918.2000000002</v>
      </c>
      <c r="P319" s="23">
        <f t="shared" si="48"/>
        <v>6712918</v>
      </c>
      <c r="Q319" s="26" t="s">
        <v>215</v>
      </c>
      <c r="R319" t="str">
        <f t="shared" si="49"/>
        <v>46</v>
      </c>
      <c r="S319" t="str">
        <f t="shared" si="50"/>
        <v>0130</v>
      </c>
      <c r="T319" t="str">
        <f t="shared" si="51"/>
        <v>5</v>
      </c>
      <c r="U319" s="27">
        <f t="shared" si="52"/>
        <v>6712918</v>
      </c>
      <c r="V319" t="str">
        <f t="shared" si="53"/>
        <v>46-5-0130</v>
      </c>
      <c r="W319" t="str">
        <f t="shared" si="54"/>
        <v>2025_46_0130_5</v>
      </c>
    </row>
    <row r="320" spans="1:23" x14ac:dyDescent="0.3">
      <c r="A320" t="str">
        <f t="shared" si="44"/>
        <v>4650131</v>
      </c>
      <c r="B320" t="str">
        <f>IF('Source - Funds'!A320="","",'Source - Funds'!A320)</f>
        <v>2026</v>
      </c>
      <c r="C320" t="str">
        <f>IF('Source - Funds'!B320="","",'Source - Funds'!B320)</f>
        <v>46</v>
      </c>
      <c r="D320" t="str">
        <f>IF('Source - Funds'!C320="","",'Source - Funds'!C320)</f>
        <v>5</v>
      </c>
      <c r="E320" t="str">
        <f>IF('Source - Funds'!D320="","",'Source - Funds'!D320)</f>
        <v>0131</v>
      </c>
      <c r="F320" t="str">
        <f>IF('Source - Funds'!E320="","",'Source - Funds'!E320)</f>
        <v>WANATAH PUBLIC LIBRARY</v>
      </c>
      <c r="G320" t="str">
        <f>IF('Source - Funds'!F320="","",'Source - Funds'!F320)</f>
        <v>0101</v>
      </c>
      <c r="H320" t="str">
        <f>IF('Source - Funds'!G320="","",'Source - Funds'!G320)</f>
        <v>GENERAL</v>
      </c>
      <c r="I320">
        <f>IF('Source - Funds'!H320="","",'Source - Funds'!H320)</f>
        <v>92150</v>
      </c>
      <c r="J320" t="str">
        <f>IF('Source - Funds'!I320="","",'Source - Funds'!I320)</f>
        <v/>
      </c>
      <c r="K320" t="str">
        <f>IF('Source - Funds'!J320="","",'Source - Funds'!J320)</f>
        <v>N</v>
      </c>
      <c r="L320">
        <f t="shared" si="45"/>
        <v>92150</v>
      </c>
      <c r="M320">
        <v>1.04</v>
      </c>
      <c r="N320" s="24">
        <f t="shared" si="46"/>
        <v>95836</v>
      </c>
      <c r="O320" s="24">
        <f t="shared" si="47"/>
        <v>95835</v>
      </c>
      <c r="P320" s="23">
        <f t="shared" si="48"/>
        <v>95835</v>
      </c>
      <c r="Q320" s="26" t="s">
        <v>215</v>
      </c>
      <c r="R320" t="str">
        <f t="shared" si="49"/>
        <v>46</v>
      </c>
      <c r="S320" t="str">
        <f t="shared" si="50"/>
        <v>0131</v>
      </c>
      <c r="T320" t="str">
        <f t="shared" si="51"/>
        <v>5</v>
      </c>
      <c r="U320" s="27">
        <f t="shared" si="52"/>
        <v>95835</v>
      </c>
      <c r="V320" t="str">
        <f t="shared" si="53"/>
        <v>46-5-0131</v>
      </c>
      <c r="W320" t="str">
        <f t="shared" si="54"/>
        <v>2025_46_0131_5</v>
      </c>
    </row>
    <row r="321" spans="1:23" x14ac:dyDescent="0.3">
      <c r="A321" t="str">
        <f t="shared" si="44"/>
        <v>4650132</v>
      </c>
      <c r="B321" t="str">
        <f>IF('Source - Funds'!A321="","",'Source - Funds'!A321)</f>
        <v>2026</v>
      </c>
      <c r="C321" t="str">
        <f>IF('Source - Funds'!B321="","",'Source - Funds'!B321)</f>
        <v>46</v>
      </c>
      <c r="D321" t="str">
        <f>IF('Source - Funds'!C321="","",'Source - Funds'!C321)</f>
        <v>5</v>
      </c>
      <c r="E321" t="str">
        <f>IF('Source - Funds'!D321="","",'Source - Funds'!D321)</f>
        <v>0132</v>
      </c>
      <c r="F321" t="str">
        <f>IF('Source - Funds'!E321="","",'Source - Funds'!E321)</f>
        <v>WESTVILLE PUBLIC LIBRARY</v>
      </c>
      <c r="G321" t="str">
        <f>IF('Source - Funds'!F321="","",'Source - Funds'!F321)</f>
        <v>0101</v>
      </c>
      <c r="H321" t="str">
        <f>IF('Source - Funds'!G321="","",'Source - Funds'!G321)</f>
        <v>GENERAL</v>
      </c>
      <c r="I321">
        <f>IF('Source - Funds'!H321="","",'Source - Funds'!H321)</f>
        <v>172554</v>
      </c>
      <c r="J321" t="str">
        <f>IF('Source - Funds'!I321="","",'Source - Funds'!I321)</f>
        <v/>
      </c>
      <c r="K321" t="str">
        <f>IF('Source - Funds'!J321="","",'Source - Funds'!J321)</f>
        <v>N</v>
      </c>
      <c r="L321">
        <f t="shared" si="45"/>
        <v>193388</v>
      </c>
      <c r="M321">
        <v>1.04</v>
      </c>
      <c r="N321" s="24">
        <f t="shared" si="46"/>
        <v>201123.52000000002</v>
      </c>
      <c r="O321" s="24">
        <f t="shared" si="47"/>
        <v>201122.52000000002</v>
      </c>
      <c r="P321" s="23">
        <f t="shared" si="48"/>
        <v>201122</v>
      </c>
      <c r="Q321" s="26" t="s">
        <v>215</v>
      </c>
      <c r="R321" t="str">
        <f t="shared" si="49"/>
        <v>46</v>
      </c>
      <c r="S321" t="str">
        <f t="shared" si="50"/>
        <v>0132</v>
      </c>
      <c r="T321" t="str">
        <f t="shared" si="51"/>
        <v>5</v>
      </c>
      <c r="U321" s="27">
        <f t="shared" si="52"/>
        <v>201122</v>
      </c>
      <c r="V321" t="str">
        <f t="shared" si="53"/>
        <v>46-5-0132</v>
      </c>
      <c r="W321" t="str">
        <f t="shared" si="54"/>
        <v>2025_46_0132_5</v>
      </c>
    </row>
    <row r="322" spans="1:23" x14ac:dyDescent="0.3">
      <c r="A322" t="str">
        <f t="shared" si="44"/>
        <v>4650132</v>
      </c>
      <c r="B322" t="str">
        <f>IF('Source - Funds'!A322="","",'Source - Funds'!A322)</f>
        <v>2026</v>
      </c>
      <c r="C322" t="str">
        <f>IF('Source - Funds'!B322="","",'Source - Funds'!B322)</f>
        <v>46</v>
      </c>
      <c r="D322" t="str">
        <f>IF('Source - Funds'!C322="","",'Source - Funds'!C322)</f>
        <v>5</v>
      </c>
      <c r="E322" t="str">
        <f>IF('Source - Funds'!D322="","",'Source - Funds'!D322)</f>
        <v>0132</v>
      </c>
      <c r="F322" t="str">
        <f>IF('Source - Funds'!E322="","",'Source - Funds'!E322)</f>
        <v>WESTVILLE PUBLIC LIBRARY</v>
      </c>
      <c r="G322" t="str">
        <f>IF('Source - Funds'!F322="","",'Source - Funds'!F322)</f>
        <v>2011</v>
      </c>
      <c r="H322" t="str">
        <f>IF('Source - Funds'!G322="","",'Source - Funds'!G322)</f>
        <v>LIRF</v>
      </c>
      <c r="I322">
        <f>IF('Source - Funds'!H322="","",'Source - Funds'!H322)</f>
        <v>20834</v>
      </c>
      <c r="J322" t="str">
        <f>IF('Source - Funds'!I322="","",'Source - Funds'!I322)</f>
        <v/>
      </c>
      <c r="K322" t="str">
        <f>IF('Source - Funds'!J322="","",'Source - Funds'!J322)</f>
        <v>N</v>
      </c>
      <c r="L322">
        <f t="shared" si="45"/>
        <v>193388</v>
      </c>
      <c r="M322">
        <v>1.04</v>
      </c>
      <c r="N322" s="24">
        <f t="shared" si="46"/>
        <v>201123.52000000002</v>
      </c>
      <c r="O322" s="24">
        <f t="shared" si="47"/>
        <v>201122.52000000002</v>
      </c>
      <c r="P322" s="23">
        <f t="shared" si="48"/>
        <v>201122</v>
      </c>
      <c r="Q322" s="26" t="s">
        <v>215</v>
      </c>
      <c r="R322" t="str">
        <f t="shared" si="49"/>
        <v>46</v>
      </c>
      <c r="S322" t="str">
        <f t="shared" si="50"/>
        <v>0132</v>
      </c>
      <c r="T322" t="str">
        <f t="shared" si="51"/>
        <v>5</v>
      </c>
      <c r="U322" s="27">
        <f t="shared" si="52"/>
        <v>201122</v>
      </c>
      <c r="V322" t="str">
        <f t="shared" si="53"/>
        <v>46-5-0132</v>
      </c>
      <c r="W322" t="str">
        <f t="shared" si="54"/>
        <v>2025_46_0132_5</v>
      </c>
    </row>
    <row r="323" spans="1:23" x14ac:dyDescent="0.3">
      <c r="A323" t="str">
        <f t="shared" ref="A323:A386" si="55">IF(K323="N",C323&amp;D323&amp;E323,J323&amp;D323&amp;E323)</f>
        <v>4650277</v>
      </c>
      <c r="B323" t="str">
        <f>IF('Source - Funds'!A323="","",'Source - Funds'!A323)</f>
        <v>2026</v>
      </c>
      <c r="C323" t="str">
        <f>IF('Source - Funds'!B323="","",'Source - Funds'!B323)</f>
        <v>46</v>
      </c>
      <c r="D323" t="str">
        <f>IF('Source - Funds'!C323="","",'Source - Funds'!C323)</f>
        <v>5</v>
      </c>
      <c r="E323" t="str">
        <f>IF('Source - Funds'!D323="","",'Source - Funds'!D323)</f>
        <v>0277</v>
      </c>
      <c r="F323" t="str">
        <f>IF('Source - Funds'!E323="","",'Source - Funds'!E323)</f>
        <v>LAPORTE COUNTY PUBLIC LIBRARY</v>
      </c>
      <c r="G323" t="str">
        <f>IF('Source - Funds'!F323="","",'Source - Funds'!F323)</f>
        <v>2011</v>
      </c>
      <c r="H323" t="str">
        <f>IF('Source - Funds'!G323="","",'Source - Funds'!G323)</f>
        <v>LIRF</v>
      </c>
      <c r="I323">
        <f>IF('Source - Funds'!H323="","",'Source - Funds'!H323)</f>
        <v>150000</v>
      </c>
      <c r="J323" t="str">
        <f>IF('Source - Funds'!I323="","",'Source - Funds'!I323)</f>
        <v/>
      </c>
      <c r="K323" t="str">
        <f>IF('Source - Funds'!J323="","",'Source - Funds'!J323)</f>
        <v>N</v>
      </c>
      <c r="L323">
        <f t="shared" ref="L323:L386" si="56">SUMIF(A:A,A323,I:I)</f>
        <v>9418395</v>
      </c>
      <c r="M323">
        <v>1.04</v>
      </c>
      <c r="N323" s="24">
        <f t="shared" ref="N323:N386" si="57">M323*L323</f>
        <v>9795130.8000000007</v>
      </c>
      <c r="O323" s="24">
        <f t="shared" ref="O323:O386" si="58">IF(N323&gt;0,N323-1,"")</f>
        <v>9795129.8000000007</v>
      </c>
      <c r="P323" s="23">
        <f t="shared" ref="P323:P386" si="59">ROUNDDOWN(O323,0)</f>
        <v>9795129</v>
      </c>
      <c r="Q323" s="26" t="s">
        <v>215</v>
      </c>
      <c r="R323" t="str">
        <f t="shared" ref="R323:R386" si="60">IF(K323="N",C323,J323)</f>
        <v>46</v>
      </c>
      <c r="S323" t="str">
        <f t="shared" ref="S323:S386" si="61">E323</f>
        <v>0277</v>
      </c>
      <c r="T323" t="str">
        <f t="shared" ref="T323:T386" si="62">D323</f>
        <v>5</v>
      </c>
      <c r="U323" s="27">
        <f t="shared" ref="U323:U386" si="63">P323</f>
        <v>9795129</v>
      </c>
      <c r="V323" t="str">
        <f t="shared" ref="V323:V386" si="64">R323&amp;"-"&amp;T323&amp;"-"&amp;S323</f>
        <v>46-5-0277</v>
      </c>
      <c r="W323" t="str">
        <f t="shared" ref="W323:W386" si="65">Q323&amp;"_"&amp;R323&amp;"_"&amp;S323&amp;"_"&amp;T323</f>
        <v>2025_46_0277_5</v>
      </c>
    </row>
    <row r="324" spans="1:23" x14ac:dyDescent="0.3">
      <c r="A324" t="str">
        <f t="shared" si="55"/>
        <v>4650277</v>
      </c>
      <c r="B324" t="str">
        <f>IF('Source - Funds'!A324="","",'Source - Funds'!A324)</f>
        <v>2026</v>
      </c>
      <c r="C324" t="str">
        <f>IF('Source - Funds'!B324="","",'Source - Funds'!B324)</f>
        <v>46</v>
      </c>
      <c r="D324" t="str">
        <f>IF('Source - Funds'!C324="","",'Source - Funds'!C324)</f>
        <v>5</v>
      </c>
      <c r="E324" t="str">
        <f>IF('Source - Funds'!D324="","",'Source - Funds'!D324)</f>
        <v>0277</v>
      </c>
      <c r="F324" t="str">
        <f>IF('Source - Funds'!E324="","",'Source - Funds'!E324)</f>
        <v>LAPORTE COUNTY PUBLIC LIBRARY</v>
      </c>
      <c r="G324" t="str">
        <f>IF('Source - Funds'!F324="","",'Source - Funds'!F324)</f>
        <v>0180</v>
      </c>
      <c r="H324" t="str">
        <f>IF('Source - Funds'!G324="","",'Source - Funds'!G324)</f>
        <v>DEBT SERVICE</v>
      </c>
      <c r="I324">
        <f>IF('Source - Funds'!H324="","",'Source - Funds'!H324)</f>
        <v>825595</v>
      </c>
      <c r="J324" t="str">
        <f>IF('Source - Funds'!I324="","",'Source - Funds'!I324)</f>
        <v/>
      </c>
      <c r="K324" t="str">
        <f>IF('Source - Funds'!J324="","",'Source - Funds'!J324)</f>
        <v>N</v>
      </c>
      <c r="L324">
        <f t="shared" si="56"/>
        <v>9418395</v>
      </c>
      <c r="M324">
        <v>1.04</v>
      </c>
      <c r="N324" s="24">
        <f t="shared" si="57"/>
        <v>9795130.8000000007</v>
      </c>
      <c r="O324" s="24">
        <f t="shared" si="58"/>
        <v>9795129.8000000007</v>
      </c>
      <c r="P324" s="23">
        <f t="shared" si="59"/>
        <v>9795129</v>
      </c>
      <c r="Q324" s="26" t="s">
        <v>215</v>
      </c>
      <c r="R324" t="str">
        <f t="shared" si="60"/>
        <v>46</v>
      </c>
      <c r="S324" t="str">
        <f t="shared" si="61"/>
        <v>0277</v>
      </c>
      <c r="T324" t="str">
        <f t="shared" si="62"/>
        <v>5</v>
      </c>
      <c r="U324" s="27">
        <f t="shared" si="63"/>
        <v>9795129</v>
      </c>
      <c r="V324" t="str">
        <f t="shared" si="64"/>
        <v>46-5-0277</v>
      </c>
      <c r="W324" t="str">
        <f t="shared" si="65"/>
        <v>2025_46_0277_5</v>
      </c>
    </row>
    <row r="325" spans="1:23" x14ac:dyDescent="0.3">
      <c r="A325" t="str">
        <f t="shared" si="55"/>
        <v>4650277</v>
      </c>
      <c r="B325" t="str">
        <f>IF('Source - Funds'!A325="","",'Source - Funds'!A325)</f>
        <v>2026</v>
      </c>
      <c r="C325" t="str">
        <f>IF('Source - Funds'!B325="","",'Source - Funds'!B325)</f>
        <v>46</v>
      </c>
      <c r="D325" t="str">
        <f>IF('Source - Funds'!C325="","",'Source - Funds'!C325)</f>
        <v>5</v>
      </c>
      <c r="E325" t="str">
        <f>IF('Source - Funds'!D325="","",'Source - Funds'!D325)</f>
        <v>0277</v>
      </c>
      <c r="F325" t="str">
        <f>IF('Source - Funds'!E325="","",'Source - Funds'!E325)</f>
        <v>LAPORTE COUNTY PUBLIC LIBRARY</v>
      </c>
      <c r="G325" t="str">
        <f>IF('Source - Funds'!F325="","",'Source - Funds'!F325)</f>
        <v>0101</v>
      </c>
      <c r="H325" t="str">
        <f>IF('Source - Funds'!G325="","",'Source - Funds'!G325)</f>
        <v>GENERAL</v>
      </c>
      <c r="I325">
        <f>IF('Source - Funds'!H325="","",'Source - Funds'!H325)</f>
        <v>7897800</v>
      </c>
      <c r="J325" t="str">
        <f>IF('Source - Funds'!I325="","",'Source - Funds'!I325)</f>
        <v/>
      </c>
      <c r="K325" t="str">
        <f>IF('Source - Funds'!J325="","",'Source - Funds'!J325)</f>
        <v>N</v>
      </c>
      <c r="L325">
        <f t="shared" si="56"/>
        <v>9418395</v>
      </c>
      <c r="M325">
        <v>1.04</v>
      </c>
      <c r="N325" s="24">
        <f t="shared" si="57"/>
        <v>9795130.8000000007</v>
      </c>
      <c r="O325" s="24">
        <f t="shared" si="58"/>
        <v>9795129.8000000007</v>
      </c>
      <c r="P325" s="23">
        <f t="shared" si="59"/>
        <v>9795129</v>
      </c>
      <c r="Q325" s="26" t="s">
        <v>215</v>
      </c>
      <c r="R325" t="str">
        <f t="shared" si="60"/>
        <v>46</v>
      </c>
      <c r="S325" t="str">
        <f t="shared" si="61"/>
        <v>0277</v>
      </c>
      <c r="T325" t="str">
        <f t="shared" si="62"/>
        <v>5</v>
      </c>
      <c r="U325" s="27">
        <f t="shared" si="63"/>
        <v>9795129</v>
      </c>
      <c r="V325" t="str">
        <f t="shared" si="64"/>
        <v>46-5-0277</v>
      </c>
      <c r="W325" t="str">
        <f t="shared" si="65"/>
        <v>2025_46_0277_5</v>
      </c>
    </row>
    <row r="326" spans="1:23" x14ac:dyDescent="0.3">
      <c r="A326" t="str">
        <f t="shared" si="55"/>
        <v>4650277</v>
      </c>
      <c r="B326" t="str">
        <f>IF('Source - Funds'!A326="","",'Source - Funds'!A326)</f>
        <v>2026</v>
      </c>
      <c r="C326" t="str">
        <f>IF('Source - Funds'!B326="","",'Source - Funds'!B326)</f>
        <v>46</v>
      </c>
      <c r="D326" t="str">
        <f>IF('Source - Funds'!C326="","",'Source - Funds'!C326)</f>
        <v>5</v>
      </c>
      <c r="E326" t="str">
        <f>IF('Source - Funds'!D326="","",'Source - Funds'!D326)</f>
        <v>0277</v>
      </c>
      <c r="F326" t="str">
        <f>IF('Source - Funds'!E326="","",'Source - Funds'!E326)</f>
        <v>LAPORTE COUNTY PUBLIC LIBRARY</v>
      </c>
      <c r="G326" t="str">
        <f>IF('Source - Funds'!F326="","",'Source - Funds'!F326)</f>
        <v>0061</v>
      </c>
      <c r="H326" t="str">
        <f>IF('Source - Funds'!G326="","",'Source - Funds'!G326)</f>
        <v>RAINY DAY</v>
      </c>
      <c r="I326">
        <f>IF('Source - Funds'!H326="","",'Source - Funds'!H326)</f>
        <v>545000</v>
      </c>
      <c r="J326" t="str">
        <f>IF('Source - Funds'!I326="","",'Source - Funds'!I326)</f>
        <v/>
      </c>
      <c r="K326" t="str">
        <f>IF('Source - Funds'!J326="","",'Source - Funds'!J326)</f>
        <v>N</v>
      </c>
      <c r="L326">
        <f t="shared" si="56"/>
        <v>9418395</v>
      </c>
      <c r="M326">
        <v>1.04</v>
      </c>
      <c r="N326" s="24">
        <f t="shared" si="57"/>
        <v>9795130.8000000007</v>
      </c>
      <c r="O326" s="24">
        <f t="shared" si="58"/>
        <v>9795129.8000000007</v>
      </c>
      <c r="P326" s="23">
        <f t="shared" si="59"/>
        <v>9795129</v>
      </c>
      <c r="Q326" s="26" t="s">
        <v>215</v>
      </c>
      <c r="R326" t="str">
        <f t="shared" si="60"/>
        <v>46</v>
      </c>
      <c r="S326" t="str">
        <f t="shared" si="61"/>
        <v>0277</v>
      </c>
      <c r="T326" t="str">
        <f t="shared" si="62"/>
        <v>5</v>
      </c>
      <c r="U326" s="27">
        <f t="shared" si="63"/>
        <v>9795129</v>
      </c>
      <c r="V326" t="str">
        <f t="shared" si="64"/>
        <v>46-5-0277</v>
      </c>
      <c r="W326" t="str">
        <f t="shared" si="65"/>
        <v>2025_46_0277_5</v>
      </c>
    </row>
    <row r="327" spans="1:23" x14ac:dyDescent="0.3">
      <c r="A327" t="str">
        <f t="shared" si="55"/>
        <v>4650281</v>
      </c>
      <c r="B327" t="str">
        <f>IF('Source - Funds'!A327="","",'Source - Funds'!A327)</f>
        <v>2026</v>
      </c>
      <c r="C327" t="str">
        <f>IF('Source - Funds'!B327="","",'Source - Funds'!B327)</f>
        <v>46</v>
      </c>
      <c r="D327" t="str">
        <f>IF('Source - Funds'!C327="","",'Source - Funds'!C327)</f>
        <v>5</v>
      </c>
      <c r="E327" t="str">
        <f>IF('Source - Funds'!D327="","",'Source - Funds'!D327)</f>
        <v>0281</v>
      </c>
      <c r="F327" t="str">
        <f>IF('Source - Funds'!E327="","",'Source - Funds'!E327)</f>
        <v>LACROSSE PUBLIC LIBRARY</v>
      </c>
      <c r="G327" t="str">
        <f>IF('Source - Funds'!F327="","",'Source - Funds'!F327)</f>
        <v>0061</v>
      </c>
      <c r="H327" t="str">
        <f>IF('Source - Funds'!G327="","",'Source - Funds'!G327)</f>
        <v>RAINY DAY</v>
      </c>
      <c r="I327">
        <f>IF('Source - Funds'!H327="","",'Source - Funds'!H327)</f>
        <v>0</v>
      </c>
      <c r="J327" t="str">
        <f>IF('Source - Funds'!I327="","",'Source - Funds'!I327)</f>
        <v/>
      </c>
      <c r="K327" t="str">
        <f>IF('Source - Funds'!J327="","",'Source - Funds'!J327)</f>
        <v>N</v>
      </c>
      <c r="L327">
        <f t="shared" si="56"/>
        <v>208350</v>
      </c>
      <c r="M327">
        <v>1.04</v>
      </c>
      <c r="N327" s="24">
        <f t="shared" si="57"/>
        <v>216684</v>
      </c>
      <c r="O327" s="24">
        <f t="shared" si="58"/>
        <v>216683</v>
      </c>
      <c r="P327" s="23">
        <f t="shared" si="59"/>
        <v>216683</v>
      </c>
      <c r="Q327" s="26" t="s">
        <v>215</v>
      </c>
      <c r="R327" t="str">
        <f t="shared" si="60"/>
        <v>46</v>
      </c>
      <c r="S327" t="str">
        <f t="shared" si="61"/>
        <v>0281</v>
      </c>
      <c r="T327" t="str">
        <f t="shared" si="62"/>
        <v>5</v>
      </c>
      <c r="U327" s="27">
        <f t="shared" si="63"/>
        <v>216683</v>
      </c>
      <c r="V327" t="str">
        <f t="shared" si="64"/>
        <v>46-5-0281</v>
      </c>
      <c r="W327" t="str">
        <f t="shared" si="65"/>
        <v>2025_46_0281_5</v>
      </c>
    </row>
    <row r="328" spans="1:23" x14ac:dyDescent="0.3">
      <c r="A328" t="str">
        <f t="shared" si="55"/>
        <v>4650281</v>
      </c>
      <c r="B328" t="str">
        <f>IF('Source - Funds'!A328="","",'Source - Funds'!A328)</f>
        <v>2026</v>
      </c>
      <c r="C328" t="str">
        <f>IF('Source - Funds'!B328="","",'Source - Funds'!B328)</f>
        <v>46</v>
      </c>
      <c r="D328" t="str">
        <f>IF('Source - Funds'!C328="","",'Source - Funds'!C328)</f>
        <v>5</v>
      </c>
      <c r="E328" t="str">
        <f>IF('Source - Funds'!D328="","",'Source - Funds'!D328)</f>
        <v>0281</v>
      </c>
      <c r="F328" t="str">
        <f>IF('Source - Funds'!E328="","",'Source - Funds'!E328)</f>
        <v>LACROSSE PUBLIC LIBRARY</v>
      </c>
      <c r="G328" t="str">
        <f>IF('Source - Funds'!F328="","",'Source - Funds'!F328)</f>
        <v>0101</v>
      </c>
      <c r="H328" t="str">
        <f>IF('Source - Funds'!G328="","",'Source - Funds'!G328)</f>
        <v>GENERAL</v>
      </c>
      <c r="I328">
        <f>IF('Source - Funds'!H328="","",'Source - Funds'!H328)</f>
        <v>155350</v>
      </c>
      <c r="J328" t="str">
        <f>IF('Source - Funds'!I328="","",'Source - Funds'!I328)</f>
        <v/>
      </c>
      <c r="K328" t="str">
        <f>IF('Source - Funds'!J328="","",'Source - Funds'!J328)</f>
        <v>N</v>
      </c>
      <c r="L328">
        <f t="shared" si="56"/>
        <v>208350</v>
      </c>
      <c r="M328">
        <v>1.04</v>
      </c>
      <c r="N328" s="24">
        <f t="shared" si="57"/>
        <v>216684</v>
      </c>
      <c r="O328" s="24">
        <f t="shared" si="58"/>
        <v>216683</v>
      </c>
      <c r="P328" s="23">
        <f t="shared" si="59"/>
        <v>216683</v>
      </c>
      <c r="Q328" s="26" t="s">
        <v>215</v>
      </c>
      <c r="R328" t="str">
        <f t="shared" si="60"/>
        <v>46</v>
      </c>
      <c r="S328" t="str">
        <f t="shared" si="61"/>
        <v>0281</v>
      </c>
      <c r="T328" t="str">
        <f t="shared" si="62"/>
        <v>5</v>
      </c>
      <c r="U328" s="27">
        <f t="shared" si="63"/>
        <v>216683</v>
      </c>
      <c r="V328" t="str">
        <f t="shared" si="64"/>
        <v>46-5-0281</v>
      </c>
      <c r="W328" t="str">
        <f t="shared" si="65"/>
        <v>2025_46_0281_5</v>
      </c>
    </row>
    <row r="329" spans="1:23" x14ac:dyDescent="0.3">
      <c r="A329" t="str">
        <f t="shared" si="55"/>
        <v>4650281</v>
      </c>
      <c r="B329" t="str">
        <f>IF('Source - Funds'!A329="","",'Source - Funds'!A329)</f>
        <v>2026</v>
      </c>
      <c r="C329" t="str">
        <f>IF('Source - Funds'!B329="","",'Source - Funds'!B329)</f>
        <v>46</v>
      </c>
      <c r="D329" t="str">
        <f>IF('Source - Funds'!C329="","",'Source - Funds'!C329)</f>
        <v>5</v>
      </c>
      <c r="E329" t="str">
        <f>IF('Source - Funds'!D329="","",'Source - Funds'!D329)</f>
        <v>0281</v>
      </c>
      <c r="F329" t="str">
        <f>IF('Source - Funds'!E329="","",'Source - Funds'!E329)</f>
        <v>LACROSSE PUBLIC LIBRARY</v>
      </c>
      <c r="G329" t="str">
        <f>IF('Source - Funds'!F329="","",'Source - Funds'!F329)</f>
        <v>2011</v>
      </c>
      <c r="H329" t="str">
        <f>IF('Source - Funds'!G329="","",'Source - Funds'!G329)</f>
        <v>LIRF</v>
      </c>
      <c r="I329">
        <f>IF('Source - Funds'!H329="","",'Source - Funds'!H329)</f>
        <v>0</v>
      </c>
      <c r="J329" t="str">
        <f>IF('Source - Funds'!I329="","",'Source - Funds'!I329)</f>
        <v/>
      </c>
      <c r="K329" t="str">
        <f>IF('Source - Funds'!J329="","",'Source - Funds'!J329)</f>
        <v>N</v>
      </c>
      <c r="L329">
        <f t="shared" si="56"/>
        <v>208350</v>
      </c>
      <c r="M329">
        <v>1.04</v>
      </c>
      <c r="N329" s="24">
        <f t="shared" si="57"/>
        <v>216684</v>
      </c>
      <c r="O329" s="24">
        <f t="shared" si="58"/>
        <v>216683</v>
      </c>
      <c r="P329" s="23">
        <f t="shared" si="59"/>
        <v>216683</v>
      </c>
      <c r="Q329" s="26" t="s">
        <v>215</v>
      </c>
      <c r="R329" t="str">
        <f t="shared" si="60"/>
        <v>46</v>
      </c>
      <c r="S329" t="str">
        <f t="shared" si="61"/>
        <v>0281</v>
      </c>
      <c r="T329" t="str">
        <f t="shared" si="62"/>
        <v>5</v>
      </c>
      <c r="U329" s="27">
        <f t="shared" si="63"/>
        <v>216683</v>
      </c>
      <c r="V329" t="str">
        <f t="shared" si="64"/>
        <v>46-5-0281</v>
      </c>
      <c r="W329" t="str">
        <f t="shared" si="65"/>
        <v>2025_46_0281_5</v>
      </c>
    </row>
    <row r="330" spans="1:23" x14ac:dyDescent="0.3">
      <c r="A330" t="str">
        <f t="shared" si="55"/>
        <v>4650281</v>
      </c>
      <c r="B330" t="str">
        <f>IF('Source - Funds'!A330="","",'Source - Funds'!A330)</f>
        <v>2026</v>
      </c>
      <c r="C330" t="str">
        <f>IF('Source - Funds'!B330="","",'Source - Funds'!B330)</f>
        <v>46</v>
      </c>
      <c r="D330" t="str">
        <f>IF('Source - Funds'!C330="","",'Source - Funds'!C330)</f>
        <v>5</v>
      </c>
      <c r="E330" t="str">
        <f>IF('Source - Funds'!D330="","",'Source - Funds'!D330)</f>
        <v>0281</v>
      </c>
      <c r="F330" t="str">
        <f>IF('Source - Funds'!E330="","",'Source - Funds'!E330)</f>
        <v>LACROSSE PUBLIC LIBRARY</v>
      </c>
      <c r="G330" t="str">
        <f>IF('Source - Funds'!F330="","",'Source - Funds'!F330)</f>
        <v>0283</v>
      </c>
      <c r="H330" t="str">
        <f>IF('Source - Funds'!G330="","",'Source - Funds'!G330)</f>
        <v>L/R PAYMENT</v>
      </c>
      <c r="I330">
        <f>IF('Source - Funds'!H330="","",'Source - Funds'!H330)</f>
        <v>53000</v>
      </c>
      <c r="J330" t="str">
        <f>IF('Source - Funds'!I330="","",'Source - Funds'!I330)</f>
        <v/>
      </c>
      <c r="K330" t="str">
        <f>IF('Source - Funds'!J330="","",'Source - Funds'!J330)</f>
        <v>N</v>
      </c>
      <c r="L330">
        <f t="shared" si="56"/>
        <v>208350</v>
      </c>
      <c r="M330">
        <v>1.04</v>
      </c>
      <c r="N330" s="24">
        <f t="shared" si="57"/>
        <v>216684</v>
      </c>
      <c r="O330" s="24">
        <f t="shared" si="58"/>
        <v>216683</v>
      </c>
      <c r="P330" s="23">
        <f t="shared" si="59"/>
        <v>216683</v>
      </c>
      <c r="Q330" s="26" t="s">
        <v>215</v>
      </c>
      <c r="R330" t="str">
        <f t="shared" si="60"/>
        <v>46</v>
      </c>
      <c r="S330" t="str">
        <f t="shared" si="61"/>
        <v>0281</v>
      </c>
      <c r="T330" t="str">
        <f t="shared" si="62"/>
        <v>5</v>
      </c>
      <c r="U330" s="27">
        <f t="shared" si="63"/>
        <v>216683</v>
      </c>
      <c r="V330" t="str">
        <f t="shared" si="64"/>
        <v>46-5-0281</v>
      </c>
      <c r="W330" t="str">
        <f t="shared" si="65"/>
        <v>2025_46_0281_5</v>
      </c>
    </row>
    <row r="331" spans="1:23" x14ac:dyDescent="0.3">
      <c r="A331" t="str">
        <f t="shared" si="55"/>
        <v>4750135</v>
      </c>
      <c r="B331" t="str">
        <f>IF('Source - Funds'!A331="","",'Source - Funds'!A331)</f>
        <v>2026</v>
      </c>
      <c r="C331" t="str">
        <f>IF('Source - Funds'!B331="","",'Source - Funds'!B331)</f>
        <v>47</v>
      </c>
      <c r="D331" t="str">
        <f>IF('Source - Funds'!C331="","",'Source - Funds'!C331)</f>
        <v>5</v>
      </c>
      <c r="E331" t="str">
        <f>IF('Source - Funds'!D331="","",'Source - Funds'!D331)</f>
        <v>0135</v>
      </c>
      <c r="F331" t="str">
        <f>IF('Source - Funds'!E331="","",'Source - Funds'!E331)</f>
        <v>BEDFORD PUBLIC LIBRARY</v>
      </c>
      <c r="G331" t="str">
        <f>IF('Source - Funds'!F331="","",'Source - Funds'!F331)</f>
        <v>0101</v>
      </c>
      <c r="H331" t="str">
        <f>IF('Source - Funds'!G331="","",'Source - Funds'!G331)</f>
        <v>GENERAL</v>
      </c>
      <c r="I331">
        <f>IF('Source - Funds'!H331="","",'Source - Funds'!H331)</f>
        <v>3098038</v>
      </c>
      <c r="J331" t="str">
        <f>IF('Source - Funds'!I331="","",'Source - Funds'!I331)</f>
        <v/>
      </c>
      <c r="K331" t="str">
        <f>IF('Source - Funds'!J331="","",'Source - Funds'!J331)</f>
        <v>N</v>
      </c>
      <c r="L331">
        <f t="shared" si="56"/>
        <v>3098038</v>
      </c>
      <c r="M331">
        <v>1.04</v>
      </c>
      <c r="N331" s="24">
        <f t="shared" si="57"/>
        <v>3221959.52</v>
      </c>
      <c r="O331" s="24">
        <f t="shared" si="58"/>
        <v>3221958.52</v>
      </c>
      <c r="P331" s="23">
        <f t="shared" si="59"/>
        <v>3221958</v>
      </c>
      <c r="Q331" s="26" t="s">
        <v>215</v>
      </c>
      <c r="R331" t="str">
        <f t="shared" si="60"/>
        <v>47</v>
      </c>
      <c r="S331" t="str">
        <f t="shared" si="61"/>
        <v>0135</v>
      </c>
      <c r="T331" t="str">
        <f t="shared" si="62"/>
        <v>5</v>
      </c>
      <c r="U331" s="27">
        <f t="shared" si="63"/>
        <v>3221958</v>
      </c>
      <c r="V331" t="str">
        <f t="shared" si="64"/>
        <v>47-5-0135</v>
      </c>
      <c r="W331" t="str">
        <f t="shared" si="65"/>
        <v>2025_47_0135_5</v>
      </c>
    </row>
    <row r="332" spans="1:23" x14ac:dyDescent="0.3">
      <c r="A332" t="str">
        <f t="shared" si="55"/>
        <v>4750136</v>
      </c>
      <c r="B332" t="str">
        <f>IF('Source - Funds'!A332="","",'Source - Funds'!A332)</f>
        <v>2026</v>
      </c>
      <c r="C332" t="str">
        <f>IF('Source - Funds'!B332="","",'Source - Funds'!B332)</f>
        <v>47</v>
      </c>
      <c r="D332" t="str">
        <f>IF('Source - Funds'!C332="","",'Source - Funds'!C332)</f>
        <v>5</v>
      </c>
      <c r="E332" t="str">
        <f>IF('Source - Funds'!D332="","",'Source - Funds'!D332)</f>
        <v>0136</v>
      </c>
      <c r="F332" t="str">
        <f>IF('Source - Funds'!E332="","",'Source - Funds'!E332)</f>
        <v>MITCHELL COMMUNITY PUBLIC LIBRARY</v>
      </c>
      <c r="G332" t="str">
        <f>IF('Source - Funds'!F332="","",'Source - Funds'!F332)</f>
        <v>0101</v>
      </c>
      <c r="H332" t="str">
        <f>IF('Source - Funds'!G332="","",'Source - Funds'!G332)</f>
        <v>GENERAL</v>
      </c>
      <c r="I332">
        <f>IF('Source - Funds'!H332="","",'Source - Funds'!H332)</f>
        <v>905934</v>
      </c>
      <c r="J332" t="str">
        <f>IF('Source - Funds'!I332="","",'Source - Funds'!I332)</f>
        <v/>
      </c>
      <c r="K332" t="str">
        <f>IF('Source - Funds'!J332="","",'Source - Funds'!J332)</f>
        <v>N</v>
      </c>
      <c r="L332">
        <f t="shared" si="56"/>
        <v>1159423</v>
      </c>
      <c r="M332">
        <v>1.04</v>
      </c>
      <c r="N332" s="24">
        <f t="shared" si="57"/>
        <v>1205799.92</v>
      </c>
      <c r="O332" s="24">
        <f t="shared" si="58"/>
        <v>1205798.92</v>
      </c>
      <c r="P332" s="23">
        <f t="shared" si="59"/>
        <v>1205798</v>
      </c>
      <c r="Q332" s="26" t="s">
        <v>215</v>
      </c>
      <c r="R332" t="str">
        <f t="shared" si="60"/>
        <v>47</v>
      </c>
      <c r="S332" t="str">
        <f t="shared" si="61"/>
        <v>0136</v>
      </c>
      <c r="T332" t="str">
        <f t="shared" si="62"/>
        <v>5</v>
      </c>
      <c r="U332" s="27">
        <f t="shared" si="63"/>
        <v>1205798</v>
      </c>
      <c r="V332" t="str">
        <f t="shared" si="64"/>
        <v>47-5-0136</v>
      </c>
      <c r="W332" t="str">
        <f t="shared" si="65"/>
        <v>2025_47_0136_5</v>
      </c>
    </row>
    <row r="333" spans="1:23" x14ac:dyDescent="0.3">
      <c r="A333" t="str">
        <f t="shared" si="55"/>
        <v>4750136</v>
      </c>
      <c r="B333" t="str">
        <f>IF('Source - Funds'!A333="","",'Source - Funds'!A333)</f>
        <v>2026</v>
      </c>
      <c r="C333" t="str">
        <f>IF('Source - Funds'!B333="","",'Source - Funds'!B333)</f>
        <v>47</v>
      </c>
      <c r="D333" t="str">
        <f>IF('Source - Funds'!C333="","",'Source - Funds'!C333)</f>
        <v>5</v>
      </c>
      <c r="E333" t="str">
        <f>IF('Source - Funds'!D333="","",'Source - Funds'!D333)</f>
        <v>0136</v>
      </c>
      <c r="F333" t="str">
        <f>IF('Source - Funds'!E333="","",'Source - Funds'!E333)</f>
        <v>MITCHELL COMMUNITY PUBLIC LIBRARY</v>
      </c>
      <c r="G333" t="str">
        <f>IF('Source - Funds'!F333="","",'Source - Funds'!F333)</f>
        <v>0182</v>
      </c>
      <c r="H333" t="str">
        <f>IF('Source - Funds'!G333="","",'Source - Funds'!G333)</f>
        <v>BOND #2</v>
      </c>
      <c r="I333">
        <f>IF('Source - Funds'!H333="","",'Source - Funds'!H333)</f>
        <v>170506</v>
      </c>
      <c r="J333" t="str">
        <f>IF('Source - Funds'!I333="","",'Source - Funds'!I333)</f>
        <v/>
      </c>
      <c r="K333" t="str">
        <f>IF('Source - Funds'!J333="","",'Source - Funds'!J333)</f>
        <v>N</v>
      </c>
      <c r="L333">
        <f t="shared" si="56"/>
        <v>1159423</v>
      </c>
      <c r="M333">
        <v>1.04</v>
      </c>
      <c r="N333" s="24">
        <f t="shared" si="57"/>
        <v>1205799.92</v>
      </c>
      <c r="O333" s="24">
        <f t="shared" si="58"/>
        <v>1205798.92</v>
      </c>
      <c r="P333" s="23">
        <f t="shared" si="59"/>
        <v>1205798</v>
      </c>
      <c r="Q333" s="26" t="s">
        <v>215</v>
      </c>
      <c r="R333" t="str">
        <f t="shared" si="60"/>
        <v>47</v>
      </c>
      <c r="S333" t="str">
        <f t="shared" si="61"/>
        <v>0136</v>
      </c>
      <c r="T333" t="str">
        <f t="shared" si="62"/>
        <v>5</v>
      </c>
      <c r="U333" s="27">
        <f t="shared" si="63"/>
        <v>1205798</v>
      </c>
      <c r="V333" t="str">
        <f t="shared" si="64"/>
        <v>47-5-0136</v>
      </c>
      <c r="W333" t="str">
        <f t="shared" si="65"/>
        <v>2025_47_0136_5</v>
      </c>
    </row>
    <row r="334" spans="1:23" x14ac:dyDescent="0.3">
      <c r="A334" t="str">
        <f t="shared" si="55"/>
        <v>4750136</v>
      </c>
      <c r="B334" t="str">
        <f>IF('Source - Funds'!A334="","",'Source - Funds'!A334)</f>
        <v>2026</v>
      </c>
      <c r="C334" t="str">
        <f>IF('Source - Funds'!B334="","",'Source - Funds'!B334)</f>
        <v>47</v>
      </c>
      <c r="D334" t="str">
        <f>IF('Source - Funds'!C334="","",'Source - Funds'!C334)</f>
        <v>5</v>
      </c>
      <c r="E334" t="str">
        <f>IF('Source - Funds'!D334="","",'Source - Funds'!D334)</f>
        <v>0136</v>
      </c>
      <c r="F334" t="str">
        <f>IF('Source - Funds'!E334="","",'Source - Funds'!E334)</f>
        <v>MITCHELL COMMUNITY PUBLIC LIBRARY</v>
      </c>
      <c r="G334" t="str">
        <f>IF('Source - Funds'!F334="","",'Source - Funds'!F334)</f>
        <v>2011</v>
      </c>
      <c r="H334" t="str">
        <f>IF('Source - Funds'!G334="","",'Source - Funds'!G334)</f>
        <v>LIRF</v>
      </c>
      <c r="I334">
        <f>IF('Source - Funds'!H334="","",'Source - Funds'!H334)</f>
        <v>82983</v>
      </c>
      <c r="J334" t="str">
        <f>IF('Source - Funds'!I334="","",'Source - Funds'!I334)</f>
        <v/>
      </c>
      <c r="K334" t="str">
        <f>IF('Source - Funds'!J334="","",'Source - Funds'!J334)</f>
        <v>N</v>
      </c>
      <c r="L334">
        <f t="shared" si="56"/>
        <v>1159423</v>
      </c>
      <c r="M334">
        <v>1.04</v>
      </c>
      <c r="N334" s="24">
        <f t="shared" si="57"/>
        <v>1205799.92</v>
      </c>
      <c r="O334" s="24">
        <f t="shared" si="58"/>
        <v>1205798.92</v>
      </c>
      <c r="P334" s="23">
        <f t="shared" si="59"/>
        <v>1205798</v>
      </c>
      <c r="Q334" s="26" t="s">
        <v>215</v>
      </c>
      <c r="R334" t="str">
        <f t="shared" si="60"/>
        <v>47</v>
      </c>
      <c r="S334" t="str">
        <f t="shared" si="61"/>
        <v>0136</v>
      </c>
      <c r="T334" t="str">
        <f t="shared" si="62"/>
        <v>5</v>
      </c>
      <c r="U334" s="27">
        <f t="shared" si="63"/>
        <v>1205798</v>
      </c>
      <c r="V334" t="str">
        <f t="shared" si="64"/>
        <v>47-5-0136</v>
      </c>
      <c r="W334" t="str">
        <f t="shared" si="65"/>
        <v>2025_47_0136_5</v>
      </c>
    </row>
    <row r="335" spans="1:23" x14ac:dyDescent="0.3">
      <c r="A335" t="str">
        <f t="shared" si="55"/>
        <v>4850138</v>
      </c>
      <c r="B335" t="str">
        <f>IF('Source - Funds'!A335="","",'Source - Funds'!A335)</f>
        <v>2026</v>
      </c>
      <c r="C335" t="str">
        <f>IF('Source - Funds'!B335="","",'Source - Funds'!B335)</f>
        <v>48</v>
      </c>
      <c r="D335" t="str">
        <f>IF('Source - Funds'!C335="","",'Source - Funds'!C335)</f>
        <v>5</v>
      </c>
      <c r="E335" t="str">
        <f>IF('Source - Funds'!D335="","",'Source - Funds'!D335)</f>
        <v>0138</v>
      </c>
      <c r="F335" t="str">
        <f>IF('Source - Funds'!E335="","",'Source - Funds'!E335)</f>
        <v>ALEXANDRIA-MONROE PUBLIC LIBRARY</v>
      </c>
      <c r="G335" t="str">
        <f>IF('Source - Funds'!F335="","",'Source - Funds'!F335)</f>
        <v>2011</v>
      </c>
      <c r="H335" t="str">
        <f>IF('Source - Funds'!G335="","",'Source - Funds'!G335)</f>
        <v>LIRF</v>
      </c>
      <c r="I335">
        <f>IF('Source - Funds'!H335="","",'Source - Funds'!H335)</f>
        <v>20000</v>
      </c>
      <c r="J335" t="str">
        <f>IF('Source - Funds'!I335="","",'Source - Funds'!I335)</f>
        <v/>
      </c>
      <c r="K335" t="str">
        <f>IF('Source - Funds'!J335="","",'Source - Funds'!J335)</f>
        <v>N</v>
      </c>
      <c r="L335">
        <f t="shared" si="56"/>
        <v>1018252</v>
      </c>
      <c r="M335">
        <v>1.04</v>
      </c>
      <c r="N335" s="24">
        <f t="shared" si="57"/>
        <v>1058982.08</v>
      </c>
      <c r="O335" s="24">
        <f t="shared" si="58"/>
        <v>1058981.08</v>
      </c>
      <c r="P335" s="23">
        <f t="shared" si="59"/>
        <v>1058981</v>
      </c>
      <c r="Q335" s="26" t="s">
        <v>215</v>
      </c>
      <c r="R335" t="str">
        <f t="shared" si="60"/>
        <v>48</v>
      </c>
      <c r="S335" t="str">
        <f t="shared" si="61"/>
        <v>0138</v>
      </c>
      <c r="T335" t="str">
        <f t="shared" si="62"/>
        <v>5</v>
      </c>
      <c r="U335" s="27">
        <f t="shared" si="63"/>
        <v>1058981</v>
      </c>
      <c r="V335" t="str">
        <f t="shared" si="64"/>
        <v>48-5-0138</v>
      </c>
      <c r="W335" t="str">
        <f t="shared" si="65"/>
        <v>2025_48_0138_5</v>
      </c>
    </row>
    <row r="336" spans="1:23" x14ac:dyDescent="0.3">
      <c r="A336" t="str">
        <f t="shared" si="55"/>
        <v>4850138</v>
      </c>
      <c r="B336" t="str">
        <f>IF('Source - Funds'!A336="","",'Source - Funds'!A336)</f>
        <v>2026</v>
      </c>
      <c r="C336" t="str">
        <f>IF('Source - Funds'!B336="","",'Source - Funds'!B336)</f>
        <v>48</v>
      </c>
      <c r="D336" t="str">
        <f>IF('Source - Funds'!C336="","",'Source - Funds'!C336)</f>
        <v>5</v>
      </c>
      <c r="E336" t="str">
        <f>IF('Source - Funds'!D336="","",'Source - Funds'!D336)</f>
        <v>0138</v>
      </c>
      <c r="F336" t="str">
        <f>IF('Source - Funds'!E336="","",'Source - Funds'!E336)</f>
        <v>ALEXANDRIA-MONROE PUBLIC LIBRARY</v>
      </c>
      <c r="G336" t="str">
        <f>IF('Source - Funds'!F336="","",'Source - Funds'!F336)</f>
        <v>0101</v>
      </c>
      <c r="H336" t="str">
        <f>IF('Source - Funds'!G336="","",'Source - Funds'!G336)</f>
        <v>GENERAL</v>
      </c>
      <c r="I336">
        <f>IF('Source - Funds'!H336="","",'Source - Funds'!H336)</f>
        <v>968252</v>
      </c>
      <c r="J336" t="str">
        <f>IF('Source - Funds'!I336="","",'Source - Funds'!I336)</f>
        <v/>
      </c>
      <c r="K336" t="str">
        <f>IF('Source - Funds'!J336="","",'Source - Funds'!J336)</f>
        <v>N</v>
      </c>
      <c r="L336">
        <f t="shared" si="56"/>
        <v>1018252</v>
      </c>
      <c r="M336">
        <v>1.04</v>
      </c>
      <c r="N336" s="24">
        <f t="shared" si="57"/>
        <v>1058982.08</v>
      </c>
      <c r="O336" s="24">
        <f t="shared" si="58"/>
        <v>1058981.08</v>
      </c>
      <c r="P336" s="23">
        <f t="shared" si="59"/>
        <v>1058981</v>
      </c>
      <c r="Q336" s="26" t="s">
        <v>215</v>
      </c>
      <c r="R336" t="str">
        <f t="shared" si="60"/>
        <v>48</v>
      </c>
      <c r="S336" t="str">
        <f t="shared" si="61"/>
        <v>0138</v>
      </c>
      <c r="T336" t="str">
        <f t="shared" si="62"/>
        <v>5</v>
      </c>
      <c r="U336" s="27">
        <f t="shared" si="63"/>
        <v>1058981</v>
      </c>
      <c r="V336" t="str">
        <f t="shared" si="64"/>
        <v>48-5-0138</v>
      </c>
      <c r="W336" t="str">
        <f t="shared" si="65"/>
        <v>2025_48_0138_5</v>
      </c>
    </row>
    <row r="337" spans="1:23" x14ac:dyDescent="0.3">
      <c r="A337" t="str">
        <f t="shared" si="55"/>
        <v>4850138</v>
      </c>
      <c r="B337" t="str">
        <f>IF('Source - Funds'!A337="","",'Source - Funds'!A337)</f>
        <v>2026</v>
      </c>
      <c r="C337" t="str">
        <f>IF('Source - Funds'!B337="","",'Source - Funds'!B337)</f>
        <v>48</v>
      </c>
      <c r="D337" t="str">
        <f>IF('Source - Funds'!C337="","",'Source - Funds'!C337)</f>
        <v>5</v>
      </c>
      <c r="E337" t="str">
        <f>IF('Source - Funds'!D337="","",'Source - Funds'!D337)</f>
        <v>0138</v>
      </c>
      <c r="F337" t="str">
        <f>IF('Source - Funds'!E337="","",'Source - Funds'!E337)</f>
        <v>ALEXANDRIA-MONROE PUBLIC LIBRARY</v>
      </c>
      <c r="G337" t="str">
        <f>IF('Source - Funds'!F337="","",'Source - Funds'!F337)</f>
        <v>0061</v>
      </c>
      <c r="H337" t="str">
        <f>IF('Source - Funds'!G337="","",'Source - Funds'!G337)</f>
        <v>RAINY DAY</v>
      </c>
      <c r="I337">
        <f>IF('Source - Funds'!H337="","",'Source - Funds'!H337)</f>
        <v>30000</v>
      </c>
      <c r="J337" t="str">
        <f>IF('Source - Funds'!I337="","",'Source - Funds'!I337)</f>
        <v/>
      </c>
      <c r="K337" t="str">
        <f>IF('Source - Funds'!J337="","",'Source - Funds'!J337)</f>
        <v>N</v>
      </c>
      <c r="L337">
        <f t="shared" si="56"/>
        <v>1018252</v>
      </c>
      <c r="M337">
        <v>1.04</v>
      </c>
      <c r="N337" s="24">
        <f t="shared" si="57"/>
        <v>1058982.08</v>
      </c>
      <c r="O337" s="24">
        <f t="shared" si="58"/>
        <v>1058981.08</v>
      </c>
      <c r="P337" s="23">
        <f t="shared" si="59"/>
        <v>1058981</v>
      </c>
      <c r="Q337" s="26" t="s">
        <v>215</v>
      </c>
      <c r="R337" t="str">
        <f t="shared" si="60"/>
        <v>48</v>
      </c>
      <c r="S337" t="str">
        <f t="shared" si="61"/>
        <v>0138</v>
      </c>
      <c r="T337" t="str">
        <f t="shared" si="62"/>
        <v>5</v>
      </c>
      <c r="U337" s="27">
        <f t="shared" si="63"/>
        <v>1058981</v>
      </c>
      <c r="V337" t="str">
        <f t="shared" si="64"/>
        <v>48-5-0138</v>
      </c>
      <c r="W337" t="str">
        <f t="shared" si="65"/>
        <v>2025_48_0138_5</v>
      </c>
    </row>
    <row r="338" spans="1:23" x14ac:dyDescent="0.3">
      <c r="A338" t="str">
        <f t="shared" si="55"/>
        <v>4850139</v>
      </c>
      <c r="B338" t="str">
        <f>IF('Source - Funds'!A338="","",'Source - Funds'!A338)</f>
        <v>2026</v>
      </c>
      <c r="C338" t="str">
        <f>IF('Source - Funds'!B338="","",'Source - Funds'!B338)</f>
        <v>48</v>
      </c>
      <c r="D338" t="str">
        <f>IF('Source - Funds'!C338="","",'Source - Funds'!C338)</f>
        <v>5</v>
      </c>
      <c r="E338" t="str">
        <f>IF('Source - Funds'!D338="","",'Source - Funds'!D338)</f>
        <v>0139</v>
      </c>
      <c r="F338" t="str">
        <f>IF('Source - Funds'!E338="","",'Source - Funds'!E338)</f>
        <v>ANDERSON-ANDERSON, STONEY CREEK UNION TO</v>
      </c>
      <c r="G338" t="str">
        <f>IF('Source - Funds'!F338="","",'Source - Funds'!F338)</f>
        <v>0061</v>
      </c>
      <c r="H338" t="str">
        <f>IF('Source - Funds'!G338="","",'Source - Funds'!G338)</f>
        <v>RAINY DAY</v>
      </c>
      <c r="I338">
        <f>IF('Source - Funds'!H338="","",'Source - Funds'!H338)</f>
        <v>48284</v>
      </c>
      <c r="J338" t="str">
        <f>IF('Source - Funds'!I338="","",'Source - Funds'!I338)</f>
        <v/>
      </c>
      <c r="K338" t="str">
        <f>IF('Source - Funds'!J338="","",'Source - Funds'!J338)</f>
        <v>N</v>
      </c>
      <c r="L338">
        <f t="shared" si="56"/>
        <v>6798284</v>
      </c>
      <c r="M338">
        <v>1.04</v>
      </c>
      <c r="N338" s="24">
        <f t="shared" si="57"/>
        <v>7070215.3600000003</v>
      </c>
      <c r="O338" s="24">
        <f t="shared" si="58"/>
        <v>7070214.3600000003</v>
      </c>
      <c r="P338" s="23">
        <f t="shared" si="59"/>
        <v>7070214</v>
      </c>
      <c r="Q338" s="26" t="s">
        <v>215</v>
      </c>
      <c r="R338" t="str">
        <f t="shared" si="60"/>
        <v>48</v>
      </c>
      <c r="S338" t="str">
        <f t="shared" si="61"/>
        <v>0139</v>
      </c>
      <c r="T338" t="str">
        <f t="shared" si="62"/>
        <v>5</v>
      </c>
      <c r="U338" s="27">
        <f t="shared" si="63"/>
        <v>7070214</v>
      </c>
      <c r="V338" t="str">
        <f t="shared" si="64"/>
        <v>48-5-0139</v>
      </c>
      <c r="W338" t="str">
        <f t="shared" si="65"/>
        <v>2025_48_0139_5</v>
      </c>
    </row>
    <row r="339" spans="1:23" x14ac:dyDescent="0.3">
      <c r="A339" t="str">
        <f t="shared" si="55"/>
        <v>4850139</v>
      </c>
      <c r="B339" t="str">
        <f>IF('Source - Funds'!A339="","",'Source - Funds'!A339)</f>
        <v>2026</v>
      </c>
      <c r="C339" t="str">
        <f>IF('Source - Funds'!B339="","",'Source - Funds'!B339)</f>
        <v>48</v>
      </c>
      <c r="D339" t="str">
        <f>IF('Source - Funds'!C339="","",'Source - Funds'!C339)</f>
        <v>5</v>
      </c>
      <c r="E339" t="str">
        <f>IF('Source - Funds'!D339="","",'Source - Funds'!D339)</f>
        <v>0139</v>
      </c>
      <c r="F339" t="str">
        <f>IF('Source - Funds'!E339="","",'Source - Funds'!E339)</f>
        <v>ANDERSON-ANDERSON, STONEY CREEK UNION TO</v>
      </c>
      <c r="G339" t="str">
        <f>IF('Source - Funds'!F339="","",'Source - Funds'!F339)</f>
        <v>0101</v>
      </c>
      <c r="H339" t="str">
        <f>IF('Source - Funds'!G339="","",'Source - Funds'!G339)</f>
        <v>GENERAL</v>
      </c>
      <c r="I339">
        <f>IF('Source - Funds'!H339="","",'Source - Funds'!H339)</f>
        <v>6750000</v>
      </c>
      <c r="J339" t="str">
        <f>IF('Source - Funds'!I339="","",'Source - Funds'!I339)</f>
        <v/>
      </c>
      <c r="K339" t="str">
        <f>IF('Source - Funds'!J339="","",'Source - Funds'!J339)</f>
        <v>N</v>
      </c>
      <c r="L339">
        <f t="shared" si="56"/>
        <v>6798284</v>
      </c>
      <c r="M339">
        <v>1.04</v>
      </c>
      <c r="N339" s="24">
        <f t="shared" si="57"/>
        <v>7070215.3600000003</v>
      </c>
      <c r="O339" s="24">
        <f t="shared" si="58"/>
        <v>7070214.3600000003</v>
      </c>
      <c r="P339" s="23">
        <f t="shared" si="59"/>
        <v>7070214</v>
      </c>
      <c r="Q339" s="26" t="s">
        <v>215</v>
      </c>
      <c r="R339" t="str">
        <f t="shared" si="60"/>
        <v>48</v>
      </c>
      <c r="S339" t="str">
        <f t="shared" si="61"/>
        <v>0139</v>
      </c>
      <c r="T339" t="str">
        <f t="shared" si="62"/>
        <v>5</v>
      </c>
      <c r="U339" s="27">
        <f t="shared" si="63"/>
        <v>7070214</v>
      </c>
      <c r="V339" t="str">
        <f t="shared" si="64"/>
        <v>48-5-0139</v>
      </c>
      <c r="W339" t="str">
        <f t="shared" si="65"/>
        <v>2025_48_0139_5</v>
      </c>
    </row>
    <row r="340" spans="1:23" x14ac:dyDescent="0.3">
      <c r="A340" t="str">
        <f t="shared" si="55"/>
        <v>4850141</v>
      </c>
      <c r="B340" t="str">
        <f>IF('Source - Funds'!A340="","",'Source - Funds'!A340)</f>
        <v>2026</v>
      </c>
      <c r="C340" t="str">
        <f>IF('Source - Funds'!B340="","",'Source - Funds'!B340)</f>
        <v>48</v>
      </c>
      <c r="D340" t="str">
        <f>IF('Source - Funds'!C340="","",'Source - Funds'!C340)</f>
        <v>5</v>
      </c>
      <c r="E340" t="str">
        <f>IF('Source - Funds'!D340="","",'Source - Funds'!D340)</f>
        <v>0141</v>
      </c>
      <c r="F340" t="str">
        <f>IF('Source - Funds'!E340="","",'Source - Funds'!E340)</f>
        <v>PENDLETON COMMUNITY PUBLIC LIBRARY</v>
      </c>
      <c r="G340" t="str">
        <f>IF('Source - Funds'!F340="","",'Source - Funds'!F340)</f>
        <v>0101</v>
      </c>
      <c r="H340" t="str">
        <f>IF('Source - Funds'!G340="","",'Source - Funds'!G340)</f>
        <v>GENERAL</v>
      </c>
      <c r="I340">
        <f>IF('Source - Funds'!H340="","",'Source - Funds'!H340)</f>
        <v>1252710</v>
      </c>
      <c r="J340" t="str">
        <f>IF('Source - Funds'!I340="","",'Source - Funds'!I340)</f>
        <v/>
      </c>
      <c r="K340" t="str">
        <f>IF('Source - Funds'!J340="","",'Source - Funds'!J340)</f>
        <v>N</v>
      </c>
      <c r="L340">
        <f t="shared" si="56"/>
        <v>1954260</v>
      </c>
      <c r="M340">
        <v>1.04</v>
      </c>
      <c r="N340" s="24">
        <f t="shared" si="57"/>
        <v>2032430.4000000001</v>
      </c>
      <c r="O340" s="24">
        <f t="shared" si="58"/>
        <v>2032429.4000000001</v>
      </c>
      <c r="P340" s="23">
        <f t="shared" si="59"/>
        <v>2032429</v>
      </c>
      <c r="Q340" s="26" t="s">
        <v>215</v>
      </c>
      <c r="R340" t="str">
        <f t="shared" si="60"/>
        <v>48</v>
      </c>
      <c r="S340" t="str">
        <f t="shared" si="61"/>
        <v>0141</v>
      </c>
      <c r="T340" t="str">
        <f t="shared" si="62"/>
        <v>5</v>
      </c>
      <c r="U340" s="27">
        <f t="shared" si="63"/>
        <v>2032429</v>
      </c>
      <c r="V340" t="str">
        <f t="shared" si="64"/>
        <v>48-5-0141</v>
      </c>
      <c r="W340" t="str">
        <f t="shared" si="65"/>
        <v>2025_48_0141_5</v>
      </c>
    </row>
    <row r="341" spans="1:23" x14ac:dyDescent="0.3">
      <c r="A341" t="str">
        <f t="shared" si="55"/>
        <v>4850141</v>
      </c>
      <c r="B341" t="str">
        <f>IF('Source - Funds'!A341="","",'Source - Funds'!A341)</f>
        <v>2026</v>
      </c>
      <c r="C341" t="str">
        <f>IF('Source - Funds'!B341="","",'Source - Funds'!B341)</f>
        <v>48</v>
      </c>
      <c r="D341" t="str">
        <f>IF('Source - Funds'!C341="","",'Source - Funds'!C341)</f>
        <v>5</v>
      </c>
      <c r="E341" t="str">
        <f>IF('Source - Funds'!D341="","",'Source - Funds'!D341)</f>
        <v>0141</v>
      </c>
      <c r="F341" t="str">
        <f>IF('Source - Funds'!E341="","",'Source - Funds'!E341)</f>
        <v>PENDLETON COMMUNITY PUBLIC LIBRARY</v>
      </c>
      <c r="G341" t="str">
        <f>IF('Source - Funds'!F341="","",'Source - Funds'!F341)</f>
        <v>0061</v>
      </c>
      <c r="H341" t="str">
        <f>IF('Source - Funds'!G341="","",'Source - Funds'!G341)</f>
        <v>RAINY DAY</v>
      </c>
      <c r="I341">
        <f>IF('Source - Funds'!H341="","",'Source - Funds'!H341)</f>
        <v>225000</v>
      </c>
      <c r="J341" t="str">
        <f>IF('Source - Funds'!I341="","",'Source - Funds'!I341)</f>
        <v/>
      </c>
      <c r="K341" t="str">
        <f>IF('Source - Funds'!J341="","",'Source - Funds'!J341)</f>
        <v>N</v>
      </c>
      <c r="L341">
        <f t="shared" si="56"/>
        <v>1954260</v>
      </c>
      <c r="M341">
        <v>1.04</v>
      </c>
      <c r="N341" s="24">
        <f t="shared" si="57"/>
        <v>2032430.4000000001</v>
      </c>
      <c r="O341" s="24">
        <f t="shared" si="58"/>
        <v>2032429.4000000001</v>
      </c>
      <c r="P341" s="23">
        <f t="shared" si="59"/>
        <v>2032429</v>
      </c>
      <c r="Q341" s="26" t="s">
        <v>215</v>
      </c>
      <c r="R341" t="str">
        <f t="shared" si="60"/>
        <v>48</v>
      </c>
      <c r="S341" t="str">
        <f t="shared" si="61"/>
        <v>0141</v>
      </c>
      <c r="T341" t="str">
        <f t="shared" si="62"/>
        <v>5</v>
      </c>
      <c r="U341" s="27">
        <f t="shared" si="63"/>
        <v>2032429</v>
      </c>
      <c r="V341" t="str">
        <f t="shared" si="64"/>
        <v>48-5-0141</v>
      </c>
      <c r="W341" t="str">
        <f t="shared" si="65"/>
        <v>2025_48_0141_5</v>
      </c>
    </row>
    <row r="342" spans="1:23" x14ac:dyDescent="0.3">
      <c r="A342" t="str">
        <f t="shared" si="55"/>
        <v>4850141</v>
      </c>
      <c r="B342" t="str">
        <f>IF('Source - Funds'!A342="","",'Source - Funds'!A342)</f>
        <v>2026</v>
      </c>
      <c r="C342" t="str">
        <f>IF('Source - Funds'!B342="","",'Source - Funds'!B342)</f>
        <v>48</v>
      </c>
      <c r="D342" t="str">
        <f>IF('Source - Funds'!C342="","",'Source - Funds'!C342)</f>
        <v>5</v>
      </c>
      <c r="E342" t="str">
        <f>IF('Source - Funds'!D342="","",'Source - Funds'!D342)</f>
        <v>0141</v>
      </c>
      <c r="F342" t="str">
        <f>IF('Source - Funds'!E342="","",'Source - Funds'!E342)</f>
        <v>PENDLETON COMMUNITY PUBLIC LIBRARY</v>
      </c>
      <c r="G342" t="str">
        <f>IF('Source - Funds'!F342="","",'Source - Funds'!F342)</f>
        <v>0181</v>
      </c>
      <c r="H342" t="str">
        <f>IF('Source - Funds'!G342="","",'Source - Funds'!G342)</f>
        <v>DEBT PAYMENT</v>
      </c>
      <c r="I342">
        <f>IF('Source - Funds'!H342="","",'Source - Funds'!H342)</f>
        <v>476550</v>
      </c>
      <c r="J342" t="str">
        <f>IF('Source - Funds'!I342="","",'Source - Funds'!I342)</f>
        <v/>
      </c>
      <c r="K342" t="str">
        <f>IF('Source - Funds'!J342="","",'Source - Funds'!J342)</f>
        <v>N</v>
      </c>
      <c r="L342">
        <f t="shared" si="56"/>
        <v>1954260</v>
      </c>
      <c r="M342">
        <v>1.04</v>
      </c>
      <c r="N342" s="24">
        <f t="shared" si="57"/>
        <v>2032430.4000000001</v>
      </c>
      <c r="O342" s="24">
        <f t="shared" si="58"/>
        <v>2032429.4000000001</v>
      </c>
      <c r="P342" s="23">
        <f t="shared" si="59"/>
        <v>2032429</v>
      </c>
      <c r="Q342" s="26" t="s">
        <v>215</v>
      </c>
      <c r="R342" t="str">
        <f t="shared" si="60"/>
        <v>48</v>
      </c>
      <c r="S342" t="str">
        <f t="shared" si="61"/>
        <v>0141</v>
      </c>
      <c r="T342" t="str">
        <f t="shared" si="62"/>
        <v>5</v>
      </c>
      <c r="U342" s="27">
        <f t="shared" si="63"/>
        <v>2032429</v>
      </c>
      <c r="V342" t="str">
        <f t="shared" si="64"/>
        <v>48-5-0141</v>
      </c>
      <c r="W342" t="str">
        <f t="shared" si="65"/>
        <v>2025_48_0141_5</v>
      </c>
    </row>
    <row r="343" spans="1:23" x14ac:dyDescent="0.3">
      <c r="A343" t="str">
        <f t="shared" si="55"/>
        <v>4850290</v>
      </c>
      <c r="B343" t="str">
        <f>IF('Source - Funds'!A343="","",'Source - Funds'!A343)</f>
        <v>2026</v>
      </c>
      <c r="C343" t="str">
        <f>IF('Source - Funds'!B343="","",'Source - Funds'!B343)</f>
        <v>48</v>
      </c>
      <c r="D343" t="str">
        <f>IF('Source - Funds'!C343="","",'Source - Funds'!C343)</f>
        <v>5</v>
      </c>
      <c r="E343" t="str">
        <f>IF('Source - Funds'!D343="","",'Source - Funds'!D343)</f>
        <v>0290</v>
      </c>
      <c r="F343" t="str">
        <f>IF('Source - Funds'!E343="","",'Source - Funds'!E343)</f>
        <v>NORTH MADISON COUNTY LIBRARY SYSTEM</v>
      </c>
      <c r="G343" t="str">
        <f>IF('Source - Funds'!F343="","",'Source - Funds'!F343)</f>
        <v>2011</v>
      </c>
      <c r="H343" t="str">
        <f>IF('Source - Funds'!G343="","",'Source - Funds'!G343)</f>
        <v>LIRF</v>
      </c>
      <c r="I343">
        <f>IF('Source - Funds'!H343="","",'Source - Funds'!H343)</f>
        <v>50000</v>
      </c>
      <c r="J343" t="str">
        <f>IF('Source - Funds'!I343="","",'Source - Funds'!I343)</f>
        <v/>
      </c>
      <c r="K343" t="str">
        <f>IF('Source - Funds'!J343="","",'Source - Funds'!J343)</f>
        <v>N</v>
      </c>
      <c r="L343">
        <f t="shared" si="56"/>
        <v>1567000</v>
      </c>
      <c r="M343">
        <v>1.04</v>
      </c>
      <c r="N343" s="24">
        <f t="shared" si="57"/>
        <v>1629680</v>
      </c>
      <c r="O343" s="24">
        <f t="shared" si="58"/>
        <v>1629679</v>
      </c>
      <c r="P343" s="23">
        <f t="shared" si="59"/>
        <v>1629679</v>
      </c>
      <c r="Q343" s="26" t="s">
        <v>215</v>
      </c>
      <c r="R343" t="str">
        <f t="shared" si="60"/>
        <v>48</v>
      </c>
      <c r="S343" t="str">
        <f t="shared" si="61"/>
        <v>0290</v>
      </c>
      <c r="T343" t="str">
        <f t="shared" si="62"/>
        <v>5</v>
      </c>
      <c r="U343" s="27">
        <f t="shared" si="63"/>
        <v>1629679</v>
      </c>
      <c r="V343" t="str">
        <f t="shared" si="64"/>
        <v>48-5-0290</v>
      </c>
      <c r="W343" t="str">
        <f t="shared" si="65"/>
        <v>2025_48_0290_5</v>
      </c>
    </row>
    <row r="344" spans="1:23" x14ac:dyDescent="0.3">
      <c r="A344" t="str">
        <f t="shared" si="55"/>
        <v>4850290</v>
      </c>
      <c r="B344" t="str">
        <f>IF('Source - Funds'!A344="","",'Source - Funds'!A344)</f>
        <v>2026</v>
      </c>
      <c r="C344" t="str">
        <f>IF('Source - Funds'!B344="","",'Source - Funds'!B344)</f>
        <v>48</v>
      </c>
      <c r="D344" t="str">
        <f>IF('Source - Funds'!C344="","",'Source - Funds'!C344)</f>
        <v>5</v>
      </c>
      <c r="E344" t="str">
        <f>IF('Source - Funds'!D344="","",'Source - Funds'!D344)</f>
        <v>0290</v>
      </c>
      <c r="F344" t="str">
        <f>IF('Source - Funds'!E344="","",'Source - Funds'!E344)</f>
        <v>NORTH MADISON COUNTY LIBRARY SYSTEM</v>
      </c>
      <c r="G344" t="str">
        <f>IF('Source - Funds'!F344="","",'Source - Funds'!F344)</f>
        <v>0061</v>
      </c>
      <c r="H344" t="str">
        <f>IF('Source - Funds'!G344="","",'Source - Funds'!G344)</f>
        <v>RAINY DAY</v>
      </c>
      <c r="I344">
        <f>IF('Source - Funds'!H344="","",'Source - Funds'!H344)</f>
        <v>50000</v>
      </c>
      <c r="J344" t="str">
        <f>IF('Source - Funds'!I344="","",'Source - Funds'!I344)</f>
        <v/>
      </c>
      <c r="K344" t="str">
        <f>IF('Source - Funds'!J344="","",'Source - Funds'!J344)</f>
        <v>N</v>
      </c>
      <c r="L344">
        <f t="shared" si="56"/>
        <v>1567000</v>
      </c>
      <c r="M344">
        <v>1.04</v>
      </c>
      <c r="N344" s="24">
        <f t="shared" si="57"/>
        <v>1629680</v>
      </c>
      <c r="O344" s="24">
        <f t="shared" si="58"/>
        <v>1629679</v>
      </c>
      <c r="P344" s="23">
        <f t="shared" si="59"/>
        <v>1629679</v>
      </c>
      <c r="Q344" s="26" t="s">
        <v>215</v>
      </c>
      <c r="R344" t="str">
        <f t="shared" si="60"/>
        <v>48</v>
      </c>
      <c r="S344" t="str">
        <f t="shared" si="61"/>
        <v>0290</v>
      </c>
      <c r="T344" t="str">
        <f t="shared" si="62"/>
        <v>5</v>
      </c>
      <c r="U344" s="27">
        <f t="shared" si="63"/>
        <v>1629679</v>
      </c>
      <c r="V344" t="str">
        <f t="shared" si="64"/>
        <v>48-5-0290</v>
      </c>
      <c r="W344" t="str">
        <f t="shared" si="65"/>
        <v>2025_48_0290_5</v>
      </c>
    </row>
    <row r="345" spans="1:23" x14ac:dyDescent="0.3">
      <c r="A345" t="str">
        <f t="shared" si="55"/>
        <v>4850290</v>
      </c>
      <c r="B345" t="str">
        <f>IF('Source - Funds'!A345="","",'Source - Funds'!A345)</f>
        <v>2026</v>
      </c>
      <c r="C345" t="str">
        <f>IF('Source - Funds'!B345="","",'Source - Funds'!B345)</f>
        <v>48</v>
      </c>
      <c r="D345" t="str">
        <f>IF('Source - Funds'!C345="","",'Source - Funds'!C345)</f>
        <v>5</v>
      </c>
      <c r="E345" t="str">
        <f>IF('Source - Funds'!D345="","",'Source - Funds'!D345)</f>
        <v>0290</v>
      </c>
      <c r="F345" t="str">
        <f>IF('Source - Funds'!E345="","",'Source - Funds'!E345)</f>
        <v>NORTH MADISON COUNTY LIBRARY SYSTEM</v>
      </c>
      <c r="G345" t="str">
        <f>IF('Source - Funds'!F345="","",'Source - Funds'!F345)</f>
        <v>0101</v>
      </c>
      <c r="H345" t="str">
        <f>IF('Source - Funds'!G345="","",'Source - Funds'!G345)</f>
        <v>GENERAL</v>
      </c>
      <c r="I345">
        <f>IF('Source - Funds'!H345="","",'Source - Funds'!H345)</f>
        <v>1467000</v>
      </c>
      <c r="J345" t="str">
        <f>IF('Source - Funds'!I345="","",'Source - Funds'!I345)</f>
        <v/>
      </c>
      <c r="K345" t="str">
        <f>IF('Source - Funds'!J345="","",'Source - Funds'!J345)</f>
        <v>N</v>
      </c>
      <c r="L345">
        <f t="shared" si="56"/>
        <v>1567000</v>
      </c>
      <c r="M345">
        <v>1.04</v>
      </c>
      <c r="N345" s="24">
        <f t="shared" si="57"/>
        <v>1629680</v>
      </c>
      <c r="O345" s="24">
        <f t="shared" si="58"/>
        <v>1629679</v>
      </c>
      <c r="P345" s="23">
        <f t="shared" si="59"/>
        <v>1629679</v>
      </c>
      <c r="Q345" s="26" t="s">
        <v>215</v>
      </c>
      <c r="R345" t="str">
        <f t="shared" si="60"/>
        <v>48</v>
      </c>
      <c r="S345" t="str">
        <f t="shared" si="61"/>
        <v>0290</v>
      </c>
      <c r="T345" t="str">
        <f t="shared" si="62"/>
        <v>5</v>
      </c>
      <c r="U345" s="27">
        <f t="shared" si="63"/>
        <v>1629679</v>
      </c>
      <c r="V345" t="str">
        <f t="shared" si="64"/>
        <v>48-5-0290</v>
      </c>
      <c r="W345" t="str">
        <f t="shared" si="65"/>
        <v>2025_48_0290_5</v>
      </c>
    </row>
    <row r="346" spans="1:23" x14ac:dyDescent="0.3">
      <c r="A346" t="str">
        <f t="shared" si="55"/>
        <v>4950143</v>
      </c>
      <c r="B346" t="str">
        <f>IF('Source - Funds'!A346="","",'Source - Funds'!A346)</f>
        <v>2026</v>
      </c>
      <c r="C346" t="str">
        <f>IF('Source - Funds'!B346="","",'Source - Funds'!B346)</f>
        <v>49</v>
      </c>
      <c r="D346" t="str">
        <f>IF('Source - Funds'!C346="","",'Source - Funds'!C346)</f>
        <v>5</v>
      </c>
      <c r="E346" t="str">
        <f>IF('Source - Funds'!D346="","",'Source - Funds'!D346)</f>
        <v>0143</v>
      </c>
      <c r="F346" t="str">
        <f>IF('Source - Funds'!E346="","",'Source - Funds'!E346)</f>
        <v>SPEEDWAY CITY PUBLIC LIBRARY</v>
      </c>
      <c r="G346" t="str">
        <f>IF('Source - Funds'!F346="","",'Source - Funds'!F346)</f>
        <v>0101</v>
      </c>
      <c r="H346" t="str">
        <f>IF('Source - Funds'!G346="","",'Source - Funds'!G346)</f>
        <v>GENERAL</v>
      </c>
      <c r="I346">
        <f>IF('Source - Funds'!H346="","",'Source - Funds'!H346)</f>
        <v>1706744</v>
      </c>
      <c r="J346" t="str">
        <f>IF('Source - Funds'!I346="","",'Source - Funds'!I346)</f>
        <v/>
      </c>
      <c r="K346" t="str">
        <f>IF('Source - Funds'!J346="","",'Source - Funds'!J346)</f>
        <v>N</v>
      </c>
      <c r="L346">
        <f t="shared" si="56"/>
        <v>1706744</v>
      </c>
      <c r="M346">
        <v>1.04</v>
      </c>
      <c r="N346" s="24">
        <f t="shared" si="57"/>
        <v>1775013.76</v>
      </c>
      <c r="O346" s="24">
        <f t="shared" si="58"/>
        <v>1775012.76</v>
      </c>
      <c r="P346" s="23">
        <f t="shared" si="59"/>
        <v>1775012</v>
      </c>
      <c r="Q346" s="26" t="s">
        <v>215</v>
      </c>
      <c r="R346" t="str">
        <f t="shared" si="60"/>
        <v>49</v>
      </c>
      <c r="S346" t="str">
        <f t="shared" si="61"/>
        <v>0143</v>
      </c>
      <c r="T346" t="str">
        <f t="shared" si="62"/>
        <v>5</v>
      </c>
      <c r="U346" s="27">
        <f t="shared" si="63"/>
        <v>1775012</v>
      </c>
      <c r="V346" t="str">
        <f t="shared" si="64"/>
        <v>49-5-0143</v>
      </c>
      <c r="W346" t="str">
        <f t="shared" si="65"/>
        <v>2025_49_0143_5</v>
      </c>
    </row>
    <row r="347" spans="1:23" x14ac:dyDescent="0.3">
      <c r="A347" t="str">
        <f t="shared" si="55"/>
        <v>4950144</v>
      </c>
      <c r="B347" t="str">
        <f>IF('Source - Funds'!A347="","",'Source - Funds'!A347)</f>
        <v>2026</v>
      </c>
      <c r="C347" t="str">
        <f>IF('Source - Funds'!B347="","",'Source - Funds'!B347)</f>
        <v>49</v>
      </c>
      <c r="D347" t="str">
        <f>IF('Source - Funds'!C347="","",'Source - Funds'!C347)</f>
        <v>5</v>
      </c>
      <c r="E347" t="str">
        <f>IF('Source - Funds'!D347="","",'Source - Funds'!D347)</f>
        <v>0144</v>
      </c>
      <c r="F347" t="str">
        <f>IF('Source - Funds'!E347="","",'Source - Funds'!E347)</f>
        <v>INDIANAPOLIS-MARION COUNTY PUB LIBRARY</v>
      </c>
      <c r="G347" t="str">
        <f>IF('Source - Funds'!F347="","",'Source - Funds'!F347)</f>
        <v>0101</v>
      </c>
      <c r="H347" t="str">
        <f>IF('Source - Funds'!G347="","",'Source - Funds'!G347)</f>
        <v>GENERAL</v>
      </c>
      <c r="I347">
        <f>IF('Source - Funds'!H347="","",'Source - Funds'!H347)</f>
        <v>67224343</v>
      </c>
      <c r="J347" t="str">
        <f>IF('Source - Funds'!I347="","",'Source - Funds'!I347)</f>
        <v/>
      </c>
      <c r="K347" t="str">
        <f>IF('Source - Funds'!J347="","",'Source - Funds'!J347)</f>
        <v>N</v>
      </c>
      <c r="L347">
        <f t="shared" si="56"/>
        <v>89389808</v>
      </c>
      <c r="M347">
        <v>1.04</v>
      </c>
      <c r="N347" s="24">
        <f t="shared" si="57"/>
        <v>92965400.320000008</v>
      </c>
      <c r="O347" s="24">
        <f t="shared" si="58"/>
        <v>92965399.320000008</v>
      </c>
      <c r="P347" s="23">
        <f t="shared" si="59"/>
        <v>92965399</v>
      </c>
      <c r="Q347" s="26" t="s">
        <v>215</v>
      </c>
      <c r="R347" t="str">
        <f t="shared" si="60"/>
        <v>49</v>
      </c>
      <c r="S347" t="str">
        <f t="shared" si="61"/>
        <v>0144</v>
      </c>
      <c r="T347" t="str">
        <f t="shared" si="62"/>
        <v>5</v>
      </c>
      <c r="U347" s="27">
        <f t="shared" si="63"/>
        <v>92965399</v>
      </c>
      <c r="V347" t="str">
        <f t="shared" si="64"/>
        <v>49-5-0144</v>
      </c>
      <c r="W347" t="str">
        <f t="shared" si="65"/>
        <v>2025_49_0144_5</v>
      </c>
    </row>
    <row r="348" spans="1:23" x14ac:dyDescent="0.3">
      <c r="A348" t="str">
        <f t="shared" si="55"/>
        <v>4950144</v>
      </c>
      <c r="B348" t="str">
        <f>IF('Source - Funds'!A348="","",'Source - Funds'!A348)</f>
        <v>2026</v>
      </c>
      <c r="C348" t="str">
        <f>IF('Source - Funds'!B348="","",'Source - Funds'!B348)</f>
        <v>49</v>
      </c>
      <c r="D348" t="str">
        <f>IF('Source - Funds'!C348="","",'Source - Funds'!C348)</f>
        <v>5</v>
      </c>
      <c r="E348" t="str">
        <f>IF('Source - Funds'!D348="","",'Source - Funds'!D348)</f>
        <v>0144</v>
      </c>
      <c r="F348" t="str">
        <f>IF('Source - Funds'!E348="","",'Source - Funds'!E348)</f>
        <v>INDIANAPOLIS-MARION COUNTY PUB LIBRARY</v>
      </c>
      <c r="G348" t="str">
        <f>IF('Source - Funds'!F348="","",'Source - Funds'!F348)</f>
        <v>0061</v>
      </c>
      <c r="H348" t="str">
        <f>IF('Source - Funds'!G348="","",'Source - Funds'!G348)</f>
        <v>RAINY DAY</v>
      </c>
      <c r="I348">
        <f>IF('Source - Funds'!H348="","",'Source - Funds'!H348)</f>
        <v>1000000</v>
      </c>
      <c r="J348" t="str">
        <f>IF('Source - Funds'!I348="","",'Source - Funds'!I348)</f>
        <v/>
      </c>
      <c r="K348" t="str">
        <f>IF('Source - Funds'!J348="","",'Source - Funds'!J348)</f>
        <v>N</v>
      </c>
      <c r="L348">
        <f t="shared" si="56"/>
        <v>89389808</v>
      </c>
      <c r="M348">
        <v>1.04</v>
      </c>
      <c r="N348" s="24">
        <f t="shared" si="57"/>
        <v>92965400.320000008</v>
      </c>
      <c r="O348" s="24">
        <f t="shared" si="58"/>
        <v>92965399.320000008</v>
      </c>
      <c r="P348" s="23">
        <f t="shared" si="59"/>
        <v>92965399</v>
      </c>
      <c r="Q348" s="26" t="s">
        <v>215</v>
      </c>
      <c r="R348" t="str">
        <f t="shared" si="60"/>
        <v>49</v>
      </c>
      <c r="S348" t="str">
        <f t="shared" si="61"/>
        <v>0144</v>
      </c>
      <c r="T348" t="str">
        <f t="shared" si="62"/>
        <v>5</v>
      </c>
      <c r="U348" s="27">
        <f t="shared" si="63"/>
        <v>92965399</v>
      </c>
      <c r="V348" t="str">
        <f t="shared" si="64"/>
        <v>49-5-0144</v>
      </c>
      <c r="W348" t="str">
        <f t="shared" si="65"/>
        <v>2025_49_0144_5</v>
      </c>
    </row>
    <row r="349" spans="1:23" x14ac:dyDescent="0.3">
      <c r="A349" t="str">
        <f t="shared" si="55"/>
        <v>4950144</v>
      </c>
      <c r="B349" t="str">
        <f>IF('Source - Funds'!A349="","",'Source - Funds'!A349)</f>
        <v>2026</v>
      </c>
      <c r="C349" t="str">
        <f>IF('Source - Funds'!B349="","",'Source - Funds'!B349)</f>
        <v>49</v>
      </c>
      <c r="D349" t="str">
        <f>IF('Source - Funds'!C349="","",'Source - Funds'!C349)</f>
        <v>5</v>
      </c>
      <c r="E349" t="str">
        <f>IF('Source - Funds'!D349="","",'Source - Funds'!D349)</f>
        <v>0144</v>
      </c>
      <c r="F349" t="str">
        <f>IF('Source - Funds'!E349="","",'Source - Funds'!E349)</f>
        <v>INDIANAPOLIS-MARION COUNTY PUB LIBRARY</v>
      </c>
      <c r="G349" t="str">
        <f>IF('Source - Funds'!F349="","",'Source - Funds'!F349)</f>
        <v>2011</v>
      </c>
      <c r="H349" t="str">
        <f>IF('Source - Funds'!G349="","",'Source - Funds'!G349)</f>
        <v>LIRF</v>
      </c>
      <c r="I349">
        <f>IF('Source - Funds'!H349="","",'Source - Funds'!H349)</f>
        <v>125000</v>
      </c>
      <c r="J349" t="str">
        <f>IF('Source - Funds'!I349="","",'Source - Funds'!I349)</f>
        <v/>
      </c>
      <c r="K349" t="str">
        <f>IF('Source - Funds'!J349="","",'Source - Funds'!J349)</f>
        <v>N</v>
      </c>
      <c r="L349">
        <f t="shared" si="56"/>
        <v>89389808</v>
      </c>
      <c r="M349">
        <v>1.04</v>
      </c>
      <c r="N349" s="24">
        <f t="shared" si="57"/>
        <v>92965400.320000008</v>
      </c>
      <c r="O349" s="24">
        <f t="shared" si="58"/>
        <v>92965399.320000008</v>
      </c>
      <c r="P349" s="23">
        <f t="shared" si="59"/>
        <v>92965399</v>
      </c>
      <c r="Q349" s="26" t="s">
        <v>215</v>
      </c>
      <c r="R349" t="str">
        <f t="shared" si="60"/>
        <v>49</v>
      </c>
      <c r="S349" t="str">
        <f t="shared" si="61"/>
        <v>0144</v>
      </c>
      <c r="T349" t="str">
        <f t="shared" si="62"/>
        <v>5</v>
      </c>
      <c r="U349" s="27">
        <f t="shared" si="63"/>
        <v>92965399</v>
      </c>
      <c r="V349" t="str">
        <f t="shared" si="64"/>
        <v>49-5-0144</v>
      </c>
      <c r="W349" t="str">
        <f t="shared" si="65"/>
        <v>2025_49_0144_5</v>
      </c>
    </row>
    <row r="350" spans="1:23" x14ac:dyDescent="0.3">
      <c r="A350" t="str">
        <f t="shared" si="55"/>
        <v>4950144</v>
      </c>
      <c r="B350" t="str">
        <f>IF('Source - Funds'!A350="","",'Source - Funds'!A350)</f>
        <v>2026</v>
      </c>
      <c r="C350" t="str">
        <f>IF('Source - Funds'!B350="","",'Source - Funds'!B350)</f>
        <v>49</v>
      </c>
      <c r="D350" t="str">
        <f>IF('Source - Funds'!C350="","",'Source - Funds'!C350)</f>
        <v>5</v>
      </c>
      <c r="E350" t="str">
        <f>IF('Source - Funds'!D350="","",'Source - Funds'!D350)</f>
        <v>0144</v>
      </c>
      <c r="F350" t="str">
        <f>IF('Source - Funds'!E350="","",'Source - Funds'!E350)</f>
        <v>INDIANAPOLIS-MARION COUNTY PUB LIBRARY</v>
      </c>
      <c r="G350" t="str">
        <f>IF('Source - Funds'!F350="","",'Source - Funds'!F350)</f>
        <v>0182</v>
      </c>
      <c r="H350" t="str">
        <f>IF('Source - Funds'!G350="","",'Source - Funds'!G350)</f>
        <v>BOND #2</v>
      </c>
      <c r="I350">
        <f>IF('Source - Funds'!H350="","",'Source - Funds'!H350)</f>
        <v>21040465</v>
      </c>
      <c r="J350" t="str">
        <f>IF('Source - Funds'!I350="","",'Source - Funds'!I350)</f>
        <v/>
      </c>
      <c r="K350" t="str">
        <f>IF('Source - Funds'!J350="","",'Source - Funds'!J350)</f>
        <v>N</v>
      </c>
      <c r="L350">
        <f t="shared" si="56"/>
        <v>89389808</v>
      </c>
      <c r="M350">
        <v>1.04</v>
      </c>
      <c r="N350" s="24">
        <f t="shared" si="57"/>
        <v>92965400.320000008</v>
      </c>
      <c r="O350" s="24">
        <f t="shared" si="58"/>
        <v>92965399.320000008</v>
      </c>
      <c r="P350" s="23">
        <f t="shared" si="59"/>
        <v>92965399</v>
      </c>
      <c r="Q350" s="26" t="s">
        <v>215</v>
      </c>
      <c r="R350" t="str">
        <f t="shared" si="60"/>
        <v>49</v>
      </c>
      <c r="S350" t="str">
        <f t="shared" si="61"/>
        <v>0144</v>
      </c>
      <c r="T350" t="str">
        <f t="shared" si="62"/>
        <v>5</v>
      </c>
      <c r="U350" s="27">
        <f t="shared" si="63"/>
        <v>92965399</v>
      </c>
      <c r="V350" t="str">
        <f t="shared" si="64"/>
        <v>49-5-0144</v>
      </c>
      <c r="W350" t="str">
        <f t="shared" si="65"/>
        <v>2025_49_0144_5</v>
      </c>
    </row>
    <row r="351" spans="1:23" x14ac:dyDescent="0.3">
      <c r="A351" t="str">
        <f t="shared" si="55"/>
        <v>5050145</v>
      </c>
      <c r="B351" t="str">
        <f>IF('Source - Funds'!A351="","",'Source - Funds'!A351)</f>
        <v>2026</v>
      </c>
      <c r="C351" t="str">
        <f>IF('Source - Funds'!B351="","",'Source - Funds'!B351)</f>
        <v>50</v>
      </c>
      <c r="D351" t="str">
        <f>IF('Source - Funds'!C351="","",'Source - Funds'!C351)</f>
        <v>5</v>
      </c>
      <c r="E351" t="str">
        <f>IF('Source - Funds'!D351="","",'Source - Funds'!D351)</f>
        <v>0145</v>
      </c>
      <c r="F351" t="str">
        <f>IF('Source - Funds'!E351="","",'Source - Funds'!E351)</f>
        <v>ARGOS PUBLIC LIBRARY</v>
      </c>
      <c r="G351" t="str">
        <f>IF('Source - Funds'!F351="","",'Source - Funds'!F351)</f>
        <v>0061</v>
      </c>
      <c r="H351" t="str">
        <f>IF('Source - Funds'!G351="","",'Source - Funds'!G351)</f>
        <v>RAINY DAY</v>
      </c>
      <c r="I351">
        <f>IF('Source - Funds'!H351="","",'Source - Funds'!H351)</f>
        <v>40340</v>
      </c>
      <c r="J351" t="str">
        <f>IF('Source - Funds'!I351="","",'Source - Funds'!I351)</f>
        <v/>
      </c>
      <c r="K351" t="str">
        <f>IF('Source - Funds'!J351="","",'Source - Funds'!J351)</f>
        <v>N</v>
      </c>
      <c r="L351">
        <f t="shared" si="56"/>
        <v>315949</v>
      </c>
      <c r="M351">
        <v>1.04</v>
      </c>
      <c r="N351" s="24">
        <f t="shared" si="57"/>
        <v>328586.96000000002</v>
      </c>
      <c r="O351" s="24">
        <f t="shared" si="58"/>
        <v>328585.96000000002</v>
      </c>
      <c r="P351" s="23">
        <f t="shared" si="59"/>
        <v>328585</v>
      </c>
      <c r="Q351" s="26" t="s">
        <v>215</v>
      </c>
      <c r="R351" t="str">
        <f t="shared" si="60"/>
        <v>50</v>
      </c>
      <c r="S351" t="str">
        <f t="shared" si="61"/>
        <v>0145</v>
      </c>
      <c r="T351" t="str">
        <f t="shared" si="62"/>
        <v>5</v>
      </c>
      <c r="U351" s="27">
        <f t="shared" si="63"/>
        <v>328585</v>
      </c>
      <c r="V351" t="str">
        <f t="shared" si="64"/>
        <v>50-5-0145</v>
      </c>
      <c r="W351" t="str">
        <f t="shared" si="65"/>
        <v>2025_50_0145_5</v>
      </c>
    </row>
    <row r="352" spans="1:23" x14ac:dyDescent="0.3">
      <c r="A352" t="str">
        <f t="shared" si="55"/>
        <v>5050145</v>
      </c>
      <c r="B352" t="str">
        <f>IF('Source - Funds'!A352="","",'Source - Funds'!A352)</f>
        <v>2026</v>
      </c>
      <c r="C352" t="str">
        <f>IF('Source - Funds'!B352="","",'Source - Funds'!B352)</f>
        <v>50</v>
      </c>
      <c r="D352" t="str">
        <f>IF('Source - Funds'!C352="","",'Source - Funds'!C352)</f>
        <v>5</v>
      </c>
      <c r="E352" t="str">
        <f>IF('Source - Funds'!D352="","",'Source - Funds'!D352)</f>
        <v>0145</v>
      </c>
      <c r="F352" t="str">
        <f>IF('Source - Funds'!E352="","",'Source - Funds'!E352)</f>
        <v>ARGOS PUBLIC LIBRARY</v>
      </c>
      <c r="G352" t="str">
        <f>IF('Source - Funds'!F352="","",'Source - Funds'!F352)</f>
        <v>0101</v>
      </c>
      <c r="H352" t="str">
        <f>IF('Source - Funds'!G352="","",'Source - Funds'!G352)</f>
        <v>GENERAL</v>
      </c>
      <c r="I352">
        <f>IF('Source - Funds'!H352="","",'Source - Funds'!H352)</f>
        <v>275609</v>
      </c>
      <c r="J352" t="str">
        <f>IF('Source - Funds'!I352="","",'Source - Funds'!I352)</f>
        <v/>
      </c>
      <c r="K352" t="str">
        <f>IF('Source - Funds'!J352="","",'Source - Funds'!J352)</f>
        <v>N</v>
      </c>
      <c r="L352">
        <f t="shared" si="56"/>
        <v>315949</v>
      </c>
      <c r="M352">
        <v>1.04</v>
      </c>
      <c r="N352" s="24">
        <f t="shared" si="57"/>
        <v>328586.96000000002</v>
      </c>
      <c r="O352" s="24">
        <f t="shared" si="58"/>
        <v>328585.96000000002</v>
      </c>
      <c r="P352" s="23">
        <f t="shared" si="59"/>
        <v>328585</v>
      </c>
      <c r="Q352" s="26" t="s">
        <v>215</v>
      </c>
      <c r="R352" t="str">
        <f t="shared" si="60"/>
        <v>50</v>
      </c>
      <c r="S352" t="str">
        <f t="shared" si="61"/>
        <v>0145</v>
      </c>
      <c r="T352" t="str">
        <f t="shared" si="62"/>
        <v>5</v>
      </c>
      <c r="U352" s="27">
        <f t="shared" si="63"/>
        <v>328585</v>
      </c>
      <c r="V352" t="str">
        <f t="shared" si="64"/>
        <v>50-5-0145</v>
      </c>
      <c r="W352" t="str">
        <f t="shared" si="65"/>
        <v>2025_50_0145_5</v>
      </c>
    </row>
    <row r="353" spans="1:23" x14ac:dyDescent="0.3">
      <c r="A353" t="str">
        <f t="shared" si="55"/>
        <v>5050146</v>
      </c>
      <c r="B353" t="str">
        <f>IF('Source - Funds'!A353="","",'Source - Funds'!A353)</f>
        <v>2026</v>
      </c>
      <c r="C353" t="str">
        <f>IF('Source - Funds'!B353="","",'Source - Funds'!B353)</f>
        <v>50</v>
      </c>
      <c r="D353" t="str">
        <f>IF('Source - Funds'!C353="","",'Source - Funds'!C353)</f>
        <v>5</v>
      </c>
      <c r="E353" t="str">
        <f>IF('Source - Funds'!D353="","",'Source - Funds'!D353)</f>
        <v>0146</v>
      </c>
      <c r="F353" t="str">
        <f>IF('Source - Funds'!E353="","",'Source - Funds'!E353)</f>
        <v>BOURBON PUBLIC LIBRARY</v>
      </c>
      <c r="G353" t="str">
        <f>IF('Source - Funds'!F353="","",'Source - Funds'!F353)</f>
        <v>0101</v>
      </c>
      <c r="H353" t="str">
        <f>IF('Source - Funds'!G353="","",'Source - Funds'!G353)</f>
        <v>GENERAL</v>
      </c>
      <c r="I353">
        <f>IF('Source - Funds'!H353="","",'Source - Funds'!H353)</f>
        <v>289457</v>
      </c>
      <c r="J353" t="str">
        <f>IF('Source - Funds'!I353="","",'Source - Funds'!I353)</f>
        <v/>
      </c>
      <c r="K353" t="str">
        <f>IF('Source - Funds'!J353="","",'Source - Funds'!J353)</f>
        <v>N</v>
      </c>
      <c r="L353">
        <f t="shared" si="56"/>
        <v>309457</v>
      </c>
      <c r="M353">
        <v>1.04</v>
      </c>
      <c r="N353" s="24">
        <f t="shared" si="57"/>
        <v>321835.28000000003</v>
      </c>
      <c r="O353" s="24">
        <f t="shared" si="58"/>
        <v>321834.28000000003</v>
      </c>
      <c r="P353" s="23">
        <f t="shared" si="59"/>
        <v>321834</v>
      </c>
      <c r="Q353" s="26" t="s">
        <v>215</v>
      </c>
      <c r="R353" t="str">
        <f t="shared" si="60"/>
        <v>50</v>
      </c>
      <c r="S353" t="str">
        <f t="shared" si="61"/>
        <v>0146</v>
      </c>
      <c r="T353" t="str">
        <f t="shared" si="62"/>
        <v>5</v>
      </c>
      <c r="U353" s="27">
        <f t="shared" si="63"/>
        <v>321834</v>
      </c>
      <c r="V353" t="str">
        <f t="shared" si="64"/>
        <v>50-5-0146</v>
      </c>
      <c r="W353" t="str">
        <f t="shared" si="65"/>
        <v>2025_50_0146_5</v>
      </c>
    </row>
    <row r="354" spans="1:23" x14ac:dyDescent="0.3">
      <c r="A354" t="str">
        <f t="shared" si="55"/>
        <v>5050146</v>
      </c>
      <c r="B354" t="str">
        <f>IF('Source - Funds'!A354="","",'Source - Funds'!A354)</f>
        <v>2026</v>
      </c>
      <c r="C354" t="str">
        <f>IF('Source - Funds'!B354="","",'Source - Funds'!B354)</f>
        <v>50</v>
      </c>
      <c r="D354" t="str">
        <f>IF('Source - Funds'!C354="","",'Source - Funds'!C354)</f>
        <v>5</v>
      </c>
      <c r="E354" t="str">
        <f>IF('Source - Funds'!D354="","",'Source - Funds'!D354)</f>
        <v>0146</v>
      </c>
      <c r="F354" t="str">
        <f>IF('Source - Funds'!E354="","",'Source - Funds'!E354)</f>
        <v>BOURBON PUBLIC LIBRARY</v>
      </c>
      <c r="G354" t="str">
        <f>IF('Source - Funds'!F354="","",'Source - Funds'!F354)</f>
        <v>0061</v>
      </c>
      <c r="H354" t="str">
        <f>IF('Source - Funds'!G354="","",'Source - Funds'!G354)</f>
        <v>RAINY DAY</v>
      </c>
      <c r="I354">
        <f>IF('Source - Funds'!H354="","",'Source - Funds'!H354)</f>
        <v>20000</v>
      </c>
      <c r="J354" t="str">
        <f>IF('Source - Funds'!I354="","",'Source - Funds'!I354)</f>
        <v/>
      </c>
      <c r="K354" t="str">
        <f>IF('Source - Funds'!J354="","",'Source - Funds'!J354)</f>
        <v>N</v>
      </c>
      <c r="L354">
        <f t="shared" si="56"/>
        <v>309457</v>
      </c>
      <c r="M354">
        <v>1.04</v>
      </c>
      <c r="N354" s="24">
        <f t="shared" si="57"/>
        <v>321835.28000000003</v>
      </c>
      <c r="O354" s="24">
        <f t="shared" si="58"/>
        <v>321834.28000000003</v>
      </c>
      <c r="P354" s="23">
        <f t="shared" si="59"/>
        <v>321834</v>
      </c>
      <c r="Q354" s="26" t="s">
        <v>215</v>
      </c>
      <c r="R354" t="str">
        <f t="shared" si="60"/>
        <v>50</v>
      </c>
      <c r="S354" t="str">
        <f t="shared" si="61"/>
        <v>0146</v>
      </c>
      <c r="T354" t="str">
        <f t="shared" si="62"/>
        <v>5</v>
      </c>
      <c r="U354" s="27">
        <f t="shared" si="63"/>
        <v>321834</v>
      </c>
      <c r="V354" t="str">
        <f t="shared" si="64"/>
        <v>50-5-0146</v>
      </c>
      <c r="W354" t="str">
        <f t="shared" si="65"/>
        <v>2025_50_0146_5</v>
      </c>
    </row>
    <row r="355" spans="1:23" x14ac:dyDescent="0.3">
      <c r="A355" t="str">
        <f t="shared" si="55"/>
        <v>5050147</v>
      </c>
      <c r="B355" t="str">
        <f>IF('Source - Funds'!A355="","",'Source - Funds'!A355)</f>
        <v>2026</v>
      </c>
      <c r="C355" t="str">
        <f>IF('Source - Funds'!B355="","",'Source - Funds'!B355)</f>
        <v>50</v>
      </c>
      <c r="D355" t="str">
        <f>IF('Source - Funds'!C355="","",'Source - Funds'!C355)</f>
        <v>5</v>
      </c>
      <c r="E355" t="str">
        <f>IF('Source - Funds'!D355="","",'Source - Funds'!D355)</f>
        <v>0147</v>
      </c>
      <c r="F355" t="str">
        <f>IF('Source - Funds'!E355="","",'Source - Funds'!E355)</f>
        <v>BREMEN PUBLIC LIBRARY</v>
      </c>
      <c r="G355" t="str">
        <f>IF('Source - Funds'!F355="","",'Source - Funds'!F355)</f>
        <v>0061</v>
      </c>
      <c r="H355" t="str">
        <f>IF('Source - Funds'!G355="","",'Source - Funds'!G355)</f>
        <v>RAINY DAY</v>
      </c>
      <c r="I355">
        <f>IF('Source - Funds'!H355="","",'Source - Funds'!H355)</f>
        <v>21577</v>
      </c>
      <c r="J355" t="str">
        <f>IF('Source - Funds'!I355="","",'Source - Funds'!I355)</f>
        <v/>
      </c>
      <c r="K355" t="str">
        <f>IF('Source - Funds'!J355="","",'Source - Funds'!J355)</f>
        <v>N</v>
      </c>
      <c r="L355">
        <f t="shared" si="56"/>
        <v>1268227</v>
      </c>
      <c r="M355">
        <v>1.04</v>
      </c>
      <c r="N355" s="24">
        <f t="shared" si="57"/>
        <v>1318956.08</v>
      </c>
      <c r="O355" s="24">
        <f t="shared" si="58"/>
        <v>1318955.08</v>
      </c>
      <c r="P355" s="23">
        <f t="shared" si="59"/>
        <v>1318955</v>
      </c>
      <c r="Q355" s="26" t="s">
        <v>215</v>
      </c>
      <c r="R355" t="str">
        <f t="shared" si="60"/>
        <v>50</v>
      </c>
      <c r="S355" t="str">
        <f t="shared" si="61"/>
        <v>0147</v>
      </c>
      <c r="T355" t="str">
        <f t="shared" si="62"/>
        <v>5</v>
      </c>
      <c r="U355" s="27">
        <f t="shared" si="63"/>
        <v>1318955</v>
      </c>
      <c r="V355" t="str">
        <f t="shared" si="64"/>
        <v>50-5-0147</v>
      </c>
      <c r="W355" t="str">
        <f t="shared" si="65"/>
        <v>2025_50_0147_5</v>
      </c>
    </row>
    <row r="356" spans="1:23" x14ac:dyDescent="0.3">
      <c r="A356" t="str">
        <f t="shared" si="55"/>
        <v>5050147</v>
      </c>
      <c r="B356" t="str">
        <f>IF('Source - Funds'!A356="","",'Source - Funds'!A356)</f>
        <v>2026</v>
      </c>
      <c r="C356" t="str">
        <f>IF('Source - Funds'!B356="","",'Source - Funds'!B356)</f>
        <v>50</v>
      </c>
      <c r="D356" t="str">
        <f>IF('Source - Funds'!C356="","",'Source - Funds'!C356)</f>
        <v>5</v>
      </c>
      <c r="E356" t="str">
        <f>IF('Source - Funds'!D356="","",'Source - Funds'!D356)</f>
        <v>0147</v>
      </c>
      <c r="F356" t="str">
        <f>IF('Source - Funds'!E356="","",'Source - Funds'!E356)</f>
        <v>BREMEN PUBLIC LIBRARY</v>
      </c>
      <c r="G356" t="str">
        <f>IF('Source - Funds'!F356="","",'Source - Funds'!F356)</f>
        <v>0101</v>
      </c>
      <c r="H356" t="str">
        <f>IF('Source - Funds'!G356="","",'Source - Funds'!G356)</f>
        <v>GENERAL</v>
      </c>
      <c r="I356">
        <f>IF('Source - Funds'!H356="","",'Source - Funds'!H356)</f>
        <v>1024900</v>
      </c>
      <c r="J356" t="str">
        <f>IF('Source - Funds'!I356="","",'Source - Funds'!I356)</f>
        <v/>
      </c>
      <c r="K356" t="str">
        <f>IF('Source - Funds'!J356="","",'Source - Funds'!J356)</f>
        <v>N</v>
      </c>
      <c r="L356">
        <f t="shared" si="56"/>
        <v>1268227</v>
      </c>
      <c r="M356">
        <v>1.04</v>
      </c>
      <c r="N356" s="24">
        <f t="shared" si="57"/>
        <v>1318956.08</v>
      </c>
      <c r="O356" s="24">
        <f t="shared" si="58"/>
        <v>1318955.08</v>
      </c>
      <c r="P356" s="23">
        <f t="shared" si="59"/>
        <v>1318955</v>
      </c>
      <c r="Q356" s="26" t="s">
        <v>215</v>
      </c>
      <c r="R356" t="str">
        <f t="shared" si="60"/>
        <v>50</v>
      </c>
      <c r="S356" t="str">
        <f t="shared" si="61"/>
        <v>0147</v>
      </c>
      <c r="T356" t="str">
        <f t="shared" si="62"/>
        <v>5</v>
      </c>
      <c r="U356" s="27">
        <f t="shared" si="63"/>
        <v>1318955</v>
      </c>
      <c r="V356" t="str">
        <f t="shared" si="64"/>
        <v>50-5-0147</v>
      </c>
      <c r="W356" t="str">
        <f t="shared" si="65"/>
        <v>2025_50_0147_5</v>
      </c>
    </row>
    <row r="357" spans="1:23" x14ac:dyDescent="0.3">
      <c r="A357" t="str">
        <f t="shared" si="55"/>
        <v>5050147</v>
      </c>
      <c r="B357" t="str">
        <f>IF('Source - Funds'!A357="","",'Source - Funds'!A357)</f>
        <v>2026</v>
      </c>
      <c r="C357" t="str">
        <f>IF('Source - Funds'!B357="","",'Source - Funds'!B357)</f>
        <v>50</v>
      </c>
      <c r="D357" t="str">
        <f>IF('Source - Funds'!C357="","",'Source - Funds'!C357)</f>
        <v>5</v>
      </c>
      <c r="E357" t="str">
        <f>IF('Source - Funds'!D357="","",'Source - Funds'!D357)</f>
        <v>0147</v>
      </c>
      <c r="F357" t="str">
        <f>IF('Source - Funds'!E357="","",'Source - Funds'!E357)</f>
        <v>BREMEN PUBLIC LIBRARY</v>
      </c>
      <c r="G357" t="str">
        <f>IF('Source - Funds'!F357="","",'Source - Funds'!F357)</f>
        <v>2011</v>
      </c>
      <c r="H357" t="str">
        <f>IF('Source - Funds'!G357="","",'Source - Funds'!G357)</f>
        <v>LIRF</v>
      </c>
      <c r="I357">
        <f>IF('Source - Funds'!H357="","",'Source - Funds'!H357)</f>
        <v>40000</v>
      </c>
      <c r="J357" t="str">
        <f>IF('Source - Funds'!I357="","",'Source - Funds'!I357)</f>
        <v/>
      </c>
      <c r="K357" t="str">
        <f>IF('Source - Funds'!J357="","",'Source - Funds'!J357)</f>
        <v>N</v>
      </c>
      <c r="L357">
        <f t="shared" si="56"/>
        <v>1268227</v>
      </c>
      <c r="M357">
        <v>1.04</v>
      </c>
      <c r="N357" s="24">
        <f t="shared" si="57"/>
        <v>1318956.08</v>
      </c>
      <c r="O357" s="24">
        <f t="shared" si="58"/>
        <v>1318955.08</v>
      </c>
      <c r="P357" s="23">
        <f t="shared" si="59"/>
        <v>1318955</v>
      </c>
      <c r="Q357" s="26" t="s">
        <v>215</v>
      </c>
      <c r="R357" t="str">
        <f t="shared" si="60"/>
        <v>50</v>
      </c>
      <c r="S357" t="str">
        <f t="shared" si="61"/>
        <v>0147</v>
      </c>
      <c r="T357" t="str">
        <f t="shared" si="62"/>
        <v>5</v>
      </c>
      <c r="U357" s="27">
        <f t="shared" si="63"/>
        <v>1318955</v>
      </c>
      <c r="V357" t="str">
        <f t="shared" si="64"/>
        <v>50-5-0147</v>
      </c>
      <c r="W357" t="str">
        <f t="shared" si="65"/>
        <v>2025_50_0147_5</v>
      </c>
    </row>
    <row r="358" spans="1:23" x14ac:dyDescent="0.3">
      <c r="A358" t="str">
        <f t="shared" si="55"/>
        <v>5050147</v>
      </c>
      <c r="B358" t="str">
        <f>IF('Source - Funds'!A358="","",'Source - Funds'!A358)</f>
        <v>2026</v>
      </c>
      <c r="C358" t="str">
        <f>IF('Source - Funds'!B358="","",'Source - Funds'!B358)</f>
        <v>50</v>
      </c>
      <c r="D358" t="str">
        <f>IF('Source - Funds'!C358="","",'Source - Funds'!C358)</f>
        <v>5</v>
      </c>
      <c r="E358" t="str">
        <f>IF('Source - Funds'!D358="","",'Source - Funds'!D358)</f>
        <v>0147</v>
      </c>
      <c r="F358" t="str">
        <f>IF('Source - Funds'!E358="","",'Source - Funds'!E358)</f>
        <v>BREMEN PUBLIC LIBRARY</v>
      </c>
      <c r="G358" t="str">
        <f>IF('Source - Funds'!F358="","",'Source - Funds'!F358)</f>
        <v>0180</v>
      </c>
      <c r="H358" t="str">
        <f>IF('Source - Funds'!G358="","",'Source - Funds'!G358)</f>
        <v>DEBT SERVICE</v>
      </c>
      <c r="I358">
        <f>IF('Source - Funds'!H358="","",'Source - Funds'!H358)</f>
        <v>181750</v>
      </c>
      <c r="J358" t="str">
        <f>IF('Source - Funds'!I358="","",'Source - Funds'!I358)</f>
        <v/>
      </c>
      <c r="K358" t="str">
        <f>IF('Source - Funds'!J358="","",'Source - Funds'!J358)</f>
        <v>N</v>
      </c>
      <c r="L358">
        <f t="shared" si="56"/>
        <v>1268227</v>
      </c>
      <c r="M358">
        <v>1.04</v>
      </c>
      <c r="N358" s="24">
        <f t="shared" si="57"/>
        <v>1318956.08</v>
      </c>
      <c r="O358" s="24">
        <f t="shared" si="58"/>
        <v>1318955.08</v>
      </c>
      <c r="P358" s="23">
        <f t="shared" si="59"/>
        <v>1318955</v>
      </c>
      <c r="Q358" s="26" t="s">
        <v>215</v>
      </c>
      <c r="R358" t="str">
        <f t="shared" si="60"/>
        <v>50</v>
      </c>
      <c r="S358" t="str">
        <f t="shared" si="61"/>
        <v>0147</v>
      </c>
      <c r="T358" t="str">
        <f t="shared" si="62"/>
        <v>5</v>
      </c>
      <c r="U358" s="27">
        <f t="shared" si="63"/>
        <v>1318955</v>
      </c>
      <c r="V358" t="str">
        <f t="shared" si="64"/>
        <v>50-5-0147</v>
      </c>
      <c r="W358" t="str">
        <f t="shared" si="65"/>
        <v>2025_50_0147_5</v>
      </c>
    </row>
    <row r="359" spans="1:23" x14ac:dyDescent="0.3">
      <c r="A359" t="str">
        <f t="shared" si="55"/>
        <v>5050148</v>
      </c>
      <c r="B359" t="str">
        <f>IF('Source - Funds'!A359="","",'Source - Funds'!A359)</f>
        <v>2026</v>
      </c>
      <c r="C359" t="str">
        <f>IF('Source - Funds'!B359="","",'Source - Funds'!B359)</f>
        <v>50</v>
      </c>
      <c r="D359" t="str">
        <f>IF('Source - Funds'!C359="","",'Source - Funds'!C359)</f>
        <v>5</v>
      </c>
      <c r="E359" t="str">
        <f>IF('Source - Funds'!D359="","",'Source - Funds'!D359)</f>
        <v>0148</v>
      </c>
      <c r="F359" t="str">
        <f>IF('Source - Funds'!E359="","",'Source - Funds'!E359)</f>
        <v>CULVER PUBLIC LIBRARY</v>
      </c>
      <c r="G359" t="str">
        <f>IF('Source - Funds'!F359="","",'Source - Funds'!F359)</f>
        <v>0180</v>
      </c>
      <c r="H359" t="str">
        <f>IF('Source - Funds'!G359="","",'Source - Funds'!G359)</f>
        <v>DEBT SERVICE</v>
      </c>
      <c r="I359">
        <f>IF('Source - Funds'!H359="","",'Source - Funds'!H359)</f>
        <v>135437</v>
      </c>
      <c r="J359" t="str">
        <f>IF('Source - Funds'!I359="","",'Source - Funds'!I359)</f>
        <v/>
      </c>
      <c r="K359" t="str">
        <f>IF('Source - Funds'!J359="","",'Source - Funds'!J359)</f>
        <v>N</v>
      </c>
      <c r="L359">
        <f t="shared" si="56"/>
        <v>1246244</v>
      </c>
      <c r="M359">
        <v>1.04</v>
      </c>
      <c r="N359" s="24">
        <f t="shared" si="57"/>
        <v>1296093.76</v>
      </c>
      <c r="O359" s="24">
        <f t="shared" si="58"/>
        <v>1296092.76</v>
      </c>
      <c r="P359" s="23">
        <f t="shared" si="59"/>
        <v>1296092</v>
      </c>
      <c r="Q359" s="26" t="s">
        <v>215</v>
      </c>
      <c r="R359" t="str">
        <f t="shared" si="60"/>
        <v>50</v>
      </c>
      <c r="S359" t="str">
        <f t="shared" si="61"/>
        <v>0148</v>
      </c>
      <c r="T359" t="str">
        <f t="shared" si="62"/>
        <v>5</v>
      </c>
      <c r="U359" s="27">
        <f t="shared" si="63"/>
        <v>1296092</v>
      </c>
      <c r="V359" t="str">
        <f t="shared" si="64"/>
        <v>50-5-0148</v>
      </c>
      <c r="W359" t="str">
        <f t="shared" si="65"/>
        <v>2025_50_0148_5</v>
      </c>
    </row>
    <row r="360" spans="1:23" x14ac:dyDescent="0.3">
      <c r="A360" t="str">
        <f t="shared" si="55"/>
        <v>5050148</v>
      </c>
      <c r="B360" t="str">
        <f>IF('Source - Funds'!A360="","",'Source - Funds'!A360)</f>
        <v>2026</v>
      </c>
      <c r="C360" t="str">
        <f>IF('Source - Funds'!B360="","",'Source - Funds'!B360)</f>
        <v>50</v>
      </c>
      <c r="D360" t="str">
        <f>IF('Source - Funds'!C360="","",'Source - Funds'!C360)</f>
        <v>5</v>
      </c>
      <c r="E360" t="str">
        <f>IF('Source - Funds'!D360="","",'Source - Funds'!D360)</f>
        <v>0148</v>
      </c>
      <c r="F360" t="str">
        <f>IF('Source - Funds'!E360="","",'Source - Funds'!E360)</f>
        <v>CULVER PUBLIC LIBRARY</v>
      </c>
      <c r="G360" t="str">
        <f>IF('Source - Funds'!F360="","",'Source - Funds'!F360)</f>
        <v>2011</v>
      </c>
      <c r="H360" t="str">
        <f>IF('Source - Funds'!G360="","",'Source - Funds'!G360)</f>
        <v>LIRF</v>
      </c>
      <c r="I360">
        <f>IF('Source - Funds'!H360="","",'Source - Funds'!H360)</f>
        <v>1997</v>
      </c>
      <c r="J360" t="str">
        <f>IF('Source - Funds'!I360="","",'Source - Funds'!I360)</f>
        <v/>
      </c>
      <c r="K360" t="str">
        <f>IF('Source - Funds'!J360="","",'Source - Funds'!J360)</f>
        <v>N</v>
      </c>
      <c r="L360">
        <f t="shared" si="56"/>
        <v>1246244</v>
      </c>
      <c r="M360">
        <v>1.04</v>
      </c>
      <c r="N360" s="24">
        <f t="shared" si="57"/>
        <v>1296093.76</v>
      </c>
      <c r="O360" s="24">
        <f t="shared" si="58"/>
        <v>1296092.76</v>
      </c>
      <c r="P360" s="23">
        <f t="shared" si="59"/>
        <v>1296092</v>
      </c>
      <c r="Q360" s="26" t="s">
        <v>215</v>
      </c>
      <c r="R360" t="str">
        <f t="shared" si="60"/>
        <v>50</v>
      </c>
      <c r="S360" t="str">
        <f t="shared" si="61"/>
        <v>0148</v>
      </c>
      <c r="T360" t="str">
        <f t="shared" si="62"/>
        <v>5</v>
      </c>
      <c r="U360" s="27">
        <f t="shared" si="63"/>
        <v>1296092</v>
      </c>
      <c r="V360" t="str">
        <f t="shared" si="64"/>
        <v>50-5-0148</v>
      </c>
      <c r="W360" t="str">
        <f t="shared" si="65"/>
        <v>2025_50_0148_5</v>
      </c>
    </row>
    <row r="361" spans="1:23" x14ac:dyDescent="0.3">
      <c r="A361" t="str">
        <f t="shared" si="55"/>
        <v>5050148</v>
      </c>
      <c r="B361" t="str">
        <f>IF('Source - Funds'!A361="","",'Source - Funds'!A361)</f>
        <v>2026</v>
      </c>
      <c r="C361" t="str">
        <f>IF('Source - Funds'!B361="","",'Source - Funds'!B361)</f>
        <v>50</v>
      </c>
      <c r="D361" t="str">
        <f>IF('Source - Funds'!C361="","",'Source - Funds'!C361)</f>
        <v>5</v>
      </c>
      <c r="E361" t="str">
        <f>IF('Source - Funds'!D361="","",'Source - Funds'!D361)</f>
        <v>0148</v>
      </c>
      <c r="F361" t="str">
        <f>IF('Source - Funds'!E361="","",'Source - Funds'!E361)</f>
        <v>CULVER PUBLIC LIBRARY</v>
      </c>
      <c r="G361" t="str">
        <f>IF('Source - Funds'!F361="","",'Source - Funds'!F361)</f>
        <v>0101</v>
      </c>
      <c r="H361" t="str">
        <f>IF('Source - Funds'!G361="","",'Source - Funds'!G361)</f>
        <v>GENERAL</v>
      </c>
      <c r="I361">
        <f>IF('Source - Funds'!H361="","",'Source - Funds'!H361)</f>
        <v>878081</v>
      </c>
      <c r="J361" t="str">
        <f>IF('Source - Funds'!I361="","",'Source - Funds'!I361)</f>
        <v/>
      </c>
      <c r="K361" t="str">
        <f>IF('Source - Funds'!J361="","",'Source - Funds'!J361)</f>
        <v>N</v>
      </c>
      <c r="L361">
        <f t="shared" si="56"/>
        <v>1246244</v>
      </c>
      <c r="M361">
        <v>1.04</v>
      </c>
      <c r="N361" s="24">
        <f t="shared" si="57"/>
        <v>1296093.76</v>
      </c>
      <c r="O361" s="24">
        <f t="shared" si="58"/>
        <v>1296092.76</v>
      </c>
      <c r="P361" s="23">
        <f t="shared" si="59"/>
        <v>1296092</v>
      </c>
      <c r="Q361" s="26" t="s">
        <v>215</v>
      </c>
      <c r="R361" t="str">
        <f t="shared" si="60"/>
        <v>50</v>
      </c>
      <c r="S361" t="str">
        <f t="shared" si="61"/>
        <v>0148</v>
      </c>
      <c r="T361" t="str">
        <f t="shared" si="62"/>
        <v>5</v>
      </c>
      <c r="U361" s="27">
        <f t="shared" si="63"/>
        <v>1296092</v>
      </c>
      <c r="V361" t="str">
        <f t="shared" si="64"/>
        <v>50-5-0148</v>
      </c>
      <c r="W361" t="str">
        <f t="shared" si="65"/>
        <v>2025_50_0148_5</v>
      </c>
    </row>
    <row r="362" spans="1:23" x14ac:dyDescent="0.3">
      <c r="A362" t="str">
        <f t="shared" si="55"/>
        <v>5050148</v>
      </c>
      <c r="B362" t="str">
        <f>IF('Source - Funds'!A362="","",'Source - Funds'!A362)</f>
        <v>2026</v>
      </c>
      <c r="C362" t="str">
        <f>IF('Source - Funds'!B362="","",'Source - Funds'!B362)</f>
        <v>50</v>
      </c>
      <c r="D362" t="str">
        <f>IF('Source - Funds'!C362="","",'Source - Funds'!C362)</f>
        <v>5</v>
      </c>
      <c r="E362" t="str">
        <f>IF('Source - Funds'!D362="","",'Source - Funds'!D362)</f>
        <v>0148</v>
      </c>
      <c r="F362" t="str">
        <f>IF('Source - Funds'!E362="","",'Source - Funds'!E362)</f>
        <v>CULVER PUBLIC LIBRARY</v>
      </c>
      <c r="G362" t="str">
        <f>IF('Source - Funds'!F362="","",'Source - Funds'!F362)</f>
        <v>0061</v>
      </c>
      <c r="H362" t="str">
        <f>IF('Source - Funds'!G362="","",'Source - Funds'!G362)</f>
        <v>RAINY DAY</v>
      </c>
      <c r="I362">
        <f>IF('Source - Funds'!H362="","",'Source - Funds'!H362)</f>
        <v>230729</v>
      </c>
      <c r="J362" t="str">
        <f>IF('Source - Funds'!I362="","",'Source - Funds'!I362)</f>
        <v/>
      </c>
      <c r="K362" t="str">
        <f>IF('Source - Funds'!J362="","",'Source - Funds'!J362)</f>
        <v>N</v>
      </c>
      <c r="L362">
        <f t="shared" si="56"/>
        <v>1246244</v>
      </c>
      <c r="M362">
        <v>1.04</v>
      </c>
      <c r="N362" s="24">
        <f t="shared" si="57"/>
        <v>1296093.76</v>
      </c>
      <c r="O362" s="24">
        <f t="shared" si="58"/>
        <v>1296092.76</v>
      </c>
      <c r="P362" s="23">
        <f t="shared" si="59"/>
        <v>1296092</v>
      </c>
      <c r="Q362" s="26" t="s">
        <v>215</v>
      </c>
      <c r="R362" t="str">
        <f t="shared" si="60"/>
        <v>50</v>
      </c>
      <c r="S362" t="str">
        <f t="shared" si="61"/>
        <v>0148</v>
      </c>
      <c r="T362" t="str">
        <f t="shared" si="62"/>
        <v>5</v>
      </c>
      <c r="U362" s="27">
        <f t="shared" si="63"/>
        <v>1296092</v>
      </c>
      <c r="V362" t="str">
        <f t="shared" si="64"/>
        <v>50-5-0148</v>
      </c>
      <c r="W362" t="str">
        <f t="shared" si="65"/>
        <v>2025_50_0148_5</v>
      </c>
    </row>
    <row r="363" spans="1:23" x14ac:dyDescent="0.3">
      <c r="A363" t="str">
        <f t="shared" si="55"/>
        <v>5050149</v>
      </c>
      <c r="B363" t="str">
        <f>IF('Source - Funds'!A363="","",'Source - Funds'!A363)</f>
        <v>2026</v>
      </c>
      <c r="C363" t="str">
        <f>IF('Source - Funds'!B363="","",'Source - Funds'!B363)</f>
        <v>50</v>
      </c>
      <c r="D363" t="str">
        <f>IF('Source - Funds'!C363="","",'Source - Funds'!C363)</f>
        <v>5</v>
      </c>
      <c r="E363" t="str">
        <f>IF('Source - Funds'!D363="","",'Source - Funds'!D363)</f>
        <v>0149</v>
      </c>
      <c r="F363" t="str">
        <f>IF('Source - Funds'!E363="","",'Source - Funds'!E363)</f>
        <v>PLYMOUTH PUBLIC LIBRARY</v>
      </c>
      <c r="G363" t="str">
        <f>IF('Source - Funds'!F363="","",'Source - Funds'!F363)</f>
        <v>0101</v>
      </c>
      <c r="H363" t="str">
        <f>IF('Source - Funds'!G363="","",'Source - Funds'!G363)</f>
        <v>GENERAL</v>
      </c>
      <c r="I363">
        <f>IF('Source - Funds'!H363="","",'Source - Funds'!H363)</f>
        <v>2720774</v>
      </c>
      <c r="J363" t="str">
        <f>IF('Source - Funds'!I363="","",'Source - Funds'!I363)</f>
        <v/>
      </c>
      <c r="K363" t="str">
        <f>IF('Source - Funds'!J363="","",'Source - Funds'!J363)</f>
        <v>N</v>
      </c>
      <c r="L363">
        <f t="shared" si="56"/>
        <v>2720774</v>
      </c>
      <c r="M363">
        <v>1.04</v>
      </c>
      <c r="N363" s="24">
        <f t="shared" si="57"/>
        <v>2829604.96</v>
      </c>
      <c r="O363" s="24">
        <f t="shared" si="58"/>
        <v>2829603.96</v>
      </c>
      <c r="P363" s="23">
        <f t="shared" si="59"/>
        <v>2829603</v>
      </c>
      <c r="Q363" s="26" t="s">
        <v>215</v>
      </c>
      <c r="R363" t="str">
        <f t="shared" si="60"/>
        <v>50</v>
      </c>
      <c r="S363" t="str">
        <f t="shared" si="61"/>
        <v>0149</v>
      </c>
      <c r="T363" t="str">
        <f t="shared" si="62"/>
        <v>5</v>
      </c>
      <c r="U363" s="27">
        <f t="shared" si="63"/>
        <v>2829603</v>
      </c>
      <c r="V363" t="str">
        <f t="shared" si="64"/>
        <v>50-5-0149</v>
      </c>
      <c r="W363" t="str">
        <f t="shared" si="65"/>
        <v>2025_50_0149_5</v>
      </c>
    </row>
    <row r="364" spans="1:23" x14ac:dyDescent="0.3">
      <c r="A364" t="str">
        <f t="shared" si="55"/>
        <v>5150150</v>
      </c>
      <c r="B364" t="str">
        <f>IF('Source - Funds'!A364="","",'Source - Funds'!A364)</f>
        <v>2026</v>
      </c>
      <c r="C364" t="str">
        <f>IF('Source - Funds'!B364="","",'Source - Funds'!B364)</f>
        <v>51</v>
      </c>
      <c r="D364" t="str">
        <f>IF('Source - Funds'!C364="","",'Source - Funds'!C364)</f>
        <v>5</v>
      </c>
      <c r="E364" t="str">
        <f>IF('Source - Funds'!D364="","",'Source - Funds'!D364)</f>
        <v>0150</v>
      </c>
      <c r="F364" t="str">
        <f>IF('Source - Funds'!E364="","",'Source - Funds'!E364)</f>
        <v>LOOGOOTEE PUBLIC LIBRARY</v>
      </c>
      <c r="G364" t="str">
        <f>IF('Source - Funds'!F364="","",'Source - Funds'!F364)</f>
        <v>0101</v>
      </c>
      <c r="H364" t="str">
        <f>IF('Source - Funds'!G364="","",'Source - Funds'!G364)</f>
        <v>GENERAL</v>
      </c>
      <c r="I364">
        <f>IF('Source - Funds'!H364="","",'Source - Funds'!H364)</f>
        <v>313509</v>
      </c>
      <c r="J364" t="str">
        <f>IF('Source - Funds'!I364="","",'Source - Funds'!I364)</f>
        <v/>
      </c>
      <c r="K364" t="str">
        <f>IF('Source - Funds'!J364="","",'Source - Funds'!J364)</f>
        <v>N</v>
      </c>
      <c r="L364">
        <f t="shared" si="56"/>
        <v>313509</v>
      </c>
      <c r="M364">
        <v>1.04</v>
      </c>
      <c r="N364" s="24">
        <f t="shared" si="57"/>
        <v>326049.36</v>
      </c>
      <c r="O364" s="24">
        <f t="shared" si="58"/>
        <v>326048.36</v>
      </c>
      <c r="P364" s="23">
        <f t="shared" si="59"/>
        <v>326048</v>
      </c>
      <c r="Q364" s="26" t="s">
        <v>215</v>
      </c>
      <c r="R364" t="str">
        <f t="shared" si="60"/>
        <v>51</v>
      </c>
      <c r="S364" t="str">
        <f t="shared" si="61"/>
        <v>0150</v>
      </c>
      <c r="T364" t="str">
        <f t="shared" si="62"/>
        <v>5</v>
      </c>
      <c r="U364" s="27">
        <f t="shared" si="63"/>
        <v>326048</v>
      </c>
      <c r="V364" t="str">
        <f t="shared" si="64"/>
        <v>51-5-0150</v>
      </c>
      <c r="W364" t="str">
        <f t="shared" si="65"/>
        <v>2025_51_0150_5</v>
      </c>
    </row>
    <row r="365" spans="1:23" x14ac:dyDescent="0.3">
      <c r="A365" t="str">
        <f t="shared" si="55"/>
        <v>5150151</v>
      </c>
      <c r="B365" t="str">
        <f>IF('Source - Funds'!A365="","",'Source - Funds'!A365)</f>
        <v>2026</v>
      </c>
      <c r="C365" t="str">
        <f>IF('Source - Funds'!B365="","",'Source - Funds'!B365)</f>
        <v>51</v>
      </c>
      <c r="D365" t="str">
        <f>IF('Source - Funds'!C365="","",'Source - Funds'!C365)</f>
        <v>5</v>
      </c>
      <c r="E365" t="str">
        <f>IF('Source - Funds'!D365="","",'Source - Funds'!D365)</f>
        <v>0151</v>
      </c>
      <c r="F365" t="str">
        <f>IF('Source - Funds'!E365="","",'Source - Funds'!E365)</f>
        <v>SHOALS PUBLIC LIBRARY</v>
      </c>
      <c r="G365" t="str">
        <f>IF('Source - Funds'!F365="","",'Source - Funds'!F365)</f>
        <v>0101</v>
      </c>
      <c r="H365" t="str">
        <f>IF('Source - Funds'!G365="","",'Source - Funds'!G365)</f>
        <v>GENERAL</v>
      </c>
      <c r="I365">
        <f>IF('Source - Funds'!H365="","",'Source - Funds'!H365)</f>
        <v>231500</v>
      </c>
      <c r="J365" t="str">
        <f>IF('Source - Funds'!I365="","",'Source - Funds'!I365)</f>
        <v/>
      </c>
      <c r="K365" t="str">
        <f>IF('Source - Funds'!J365="","",'Source - Funds'!J365)</f>
        <v>N</v>
      </c>
      <c r="L365">
        <f t="shared" si="56"/>
        <v>231500</v>
      </c>
      <c r="M365">
        <v>1.04</v>
      </c>
      <c r="N365" s="24">
        <f t="shared" si="57"/>
        <v>240760</v>
      </c>
      <c r="O365" s="24">
        <f t="shared" si="58"/>
        <v>240759</v>
      </c>
      <c r="P365" s="23">
        <f t="shared" si="59"/>
        <v>240759</v>
      </c>
      <c r="Q365" s="26" t="s">
        <v>215</v>
      </c>
      <c r="R365" t="str">
        <f t="shared" si="60"/>
        <v>51</v>
      </c>
      <c r="S365" t="str">
        <f t="shared" si="61"/>
        <v>0151</v>
      </c>
      <c r="T365" t="str">
        <f t="shared" si="62"/>
        <v>5</v>
      </c>
      <c r="U365" s="27">
        <f t="shared" si="63"/>
        <v>240759</v>
      </c>
      <c r="V365" t="str">
        <f t="shared" si="64"/>
        <v>51-5-0151</v>
      </c>
      <c r="W365" t="str">
        <f t="shared" si="65"/>
        <v>2025_51_0151_5</v>
      </c>
    </row>
    <row r="366" spans="1:23" x14ac:dyDescent="0.3">
      <c r="A366" t="str">
        <f t="shared" si="55"/>
        <v>5150151</v>
      </c>
      <c r="B366" t="str">
        <f>IF('Source - Funds'!A366="","",'Source - Funds'!A366)</f>
        <v>2026</v>
      </c>
      <c r="C366" t="str">
        <f>IF('Source - Funds'!B366="","",'Source - Funds'!B366)</f>
        <v>51</v>
      </c>
      <c r="D366" t="str">
        <f>IF('Source - Funds'!C366="","",'Source - Funds'!C366)</f>
        <v>5</v>
      </c>
      <c r="E366" t="str">
        <f>IF('Source - Funds'!D366="","",'Source - Funds'!D366)</f>
        <v>0151</v>
      </c>
      <c r="F366" t="str">
        <f>IF('Source - Funds'!E366="","",'Source - Funds'!E366)</f>
        <v>SHOALS PUBLIC LIBRARY</v>
      </c>
      <c r="G366" t="str">
        <f>IF('Source - Funds'!F366="","",'Source - Funds'!F366)</f>
        <v>0061</v>
      </c>
      <c r="H366" t="str">
        <f>IF('Source - Funds'!G366="","",'Source - Funds'!G366)</f>
        <v>RAINY DAY</v>
      </c>
      <c r="I366">
        <f>IF('Source - Funds'!H366="","",'Source - Funds'!H366)</f>
        <v>0</v>
      </c>
      <c r="J366" t="str">
        <f>IF('Source - Funds'!I366="","",'Source - Funds'!I366)</f>
        <v/>
      </c>
      <c r="K366" t="str">
        <f>IF('Source - Funds'!J366="","",'Source - Funds'!J366)</f>
        <v>N</v>
      </c>
      <c r="L366">
        <f t="shared" si="56"/>
        <v>231500</v>
      </c>
      <c r="M366">
        <v>1.04</v>
      </c>
      <c r="N366" s="24">
        <f t="shared" si="57"/>
        <v>240760</v>
      </c>
      <c r="O366" s="24">
        <f t="shared" si="58"/>
        <v>240759</v>
      </c>
      <c r="P366" s="23">
        <f t="shared" si="59"/>
        <v>240759</v>
      </c>
      <c r="Q366" s="26" t="s">
        <v>215</v>
      </c>
      <c r="R366" t="str">
        <f t="shared" si="60"/>
        <v>51</v>
      </c>
      <c r="S366" t="str">
        <f t="shared" si="61"/>
        <v>0151</v>
      </c>
      <c r="T366" t="str">
        <f t="shared" si="62"/>
        <v>5</v>
      </c>
      <c r="U366" s="27">
        <f t="shared" si="63"/>
        <v>240759</v>
      </c>
      <c r="V366" t="str">
        <f t="shared" si="64"/>
        <v>51-5-0151</v>
      </c>
      <c r="W366" t="str">
        <f t="shared" si="65"/>
        <v>2025_51_0151_5</v>
      </c>
    </row>
    <row r="367" spans="1:23" x14ac:dyDescent="0.3">
      <c r="A367" t="str">
        <f t="shared" si="55"/>
        <v>5250152</v>
      </c>
      <c r="B367" t="str">
        <f>IF('Source - Funds'!A367="","",'Source - Funds'!A367)</f>
        <v>2026</v>
      </c>
      <c r="C367" t="str">
        <f>IF('Source - Funds'!B367="","",'Source - Funds'!B367)</f>
        <v>52</v>
      </c>
      <c r="D367" t="str">
        <f>IF('Source - Funds'!C367="","",'Source - Funds'!C367)</f>
        <v>5</v>
      </c>
      <c r="E367" t="str">
        <f>IF('Source - Funds'!D367="","",'Source - Funds'!D367)</f>
        <v>0152</v>
      </c>
      <c r="F367" t="str">
        <f>IF('Source - Funds'!E367="","",'Source - Funds'!E367)</f>
        <v>CONVERSE PUBLIC LIBRARY</v>
      </c>
      <c r="G367" t="str">
        <f>IF('Source - Funds'!F367="","",'Source - Funds'!F367)</f>
        <v>0101</v>
      </c>
      <c r="H367" t="str">
        <f>IF('Source - Funds'!G367="","",'Source - Funds'!G367)</f>
        <v>GENERAL</v>
      </c>
      <c r="I367">
        <f>IF('Source - Funds'!H367="","",'Source - Funds'!H367)</f>
        <v>193200</v>
      </c>
      <c r="J367">
        <f>IF('Source - Funds'!I367="","",'Source - Funds'!I367)</f>
        <v>52</v>
      </c>
      <c r="K367" t="str">
        <f>IF('Source - Funds'!J367="","",'Source - Funds'!J367)</f>
        <v>Y</v>
      </c>
      <c r="L367">
        <f t="shared" si="56"/>
        <v>193200</v>
      </c>
      <c r="M367">
        <v>1.04</v>
      </c>
      <c r="N367" s="24">
        <f t="shared" si="57"/>
        <v>200928</v>
      </c>
      <c r="O367" s="24">
        <f t="shared" si="58"/>
        <v>200927</v>
      </c>
      <c r="P367" s="23">
        <f t="shared" si="59"/>
        <v>200927</v>
      </c>
      <c r="Q367" s="26" t="s">
        <v>215</v>
      </c>
      <c r="R367">
        <f t="shared" si="60"/>
        <v>52</v>
      </c>
      <c r="S367" t="str">
        <f t="shared" si="61"/>
        <v>0152</v>
      </c>
      <c r="T367" t="str">
        <f t="shared" si="62"/>
        <v>5</v>
      </c>
      <c r="U367" s="27">
        <f t="shared" si="63"/>
        <v>200927</v>
      </c>
      <c r="V367" t="str">
        <f t="shared" si="64"/>
        <v>52-5-0152</v>
      </c>
      <c r="W367" t="str">
        <f t="shared" si="65"/>
        <v>2025_52_0152_5</v>
      </c>
    </row>
    <row r="368" spans="1:23" x14ac:dyDescent="0.3">
      <c r="A368" t="str">
        <f t="shared" si="55"/>
        <v>5250153</v>
      </c>
      <c r="B368" t="str">
        <f>IF('Source - Funds'!A368="","",'Source - Funds'!A368)</f>
        <v>2026</v>
      </c>
      <c r="C368" t="str">
        <f>IF('Source - Funds'!B368="","",'Source - Funds'!B368)</f>
        <v>52</v>
      </c>
      <c r="D368" t="str">
        <f>IF('Source - Funds'!C368="","",'Source - Funds'!C368)</f>
        <v>5</v>
      </c>
      <c r="E368" t="str">
        <f>IF('Source - Funds'!D368="","",'Source - Funds'!D368)</f>
        <v>0153</v>
      </c>
      <c r="F368" t="str">
        <f>IF('Source - Funds'!E368="","",'Source - Funds'!E368)</f>
        <v>PERU PUBLIC LIBRARY</v>
      </c>
      <c r="G368" t="str">
        <f>IF('Source - Funds'!F368="","",'Source - Funds'!F368)</f>
        <v>0101</v>
      </c>
      <c r="H368" t="str">
        <f>IF('Source - Funds'!G368="","",'Source - Funds'!G368)</f>
        <v>GENERAL</v>
      </c>
      <c r="I368">
        <f>IF('Source - Funds'!H368="","",'Source - Funds'!H368)</f>
        <v>612449</v>
      </c>
      <c r="J368" t="str">
        <f>IF('Source - Funds'!I368="","",'Source - Funds'!I368)</f>
        <v/>
      </c>
      <c r="K368" t="str">
        <f>IF('Source - Funds'!J368="","",'Source - Funds'!J368)</f>
        <v>N</v>
      </c>
      <c r="L368">
        <f t="shared" si="56"/>
        <v>612449</v>
      </c>
      <c r="M368">
        <v>1.04</v>
      </c>
      <c r="N368" s="24">
        <f t="shared" si="57"/>
        <v>636946.96000000008</v>
      </c>
      <c r="O368" s="24">
        <f t="shared" si="58"/>
        <v>636945.96000000008</v>
      </c>
      <c r="P368" s="23">
        <f t="shared" si="59"/>
        <v>636945</v>
      </c>
      <c r="Q368" s="26" t="s">
        <v>215</v>
      </c>
      <c r="R368" t="str">
        <f t="shared" si="60"/>
        <v>52</v>
      </c>
      <c r="S368" t="str">
        <f t="shared" si="61"/>
        <v>0153</v>
      </c>
      <c r="T368" t="str">
        <f t="shared" si="62"/>
        <v>5</v>
      </c>
      <c r="U368" s="27">
        <f t="shared" si="63"/>
        <v>636945</v>
      </c>
      <c r="V368" t="str">
        <f t="shared" si="64"/>
        <v>52-5-0153</v>
      </c>
      <c r="W368" t="str">
        <f t="shared" si="65"/>
        <v>2025_52_0153_5</v>
      </c>
    </row>
    <row r="369" spans="1:23" x14ac:dyDescent="0.3">
      <c r="A369" t="str">
        <f t="shared" si="55"/>
        <v>5350154</v>
      </c>
      <c r="B369" t="str">
        <f>IF('Source - Funds'!A369="","",'Source - Funds'!A369)</f>
        <v>2026</v>
      </c>
      <c r="C369" t="str">
        <f>IF('Source - Funds'!B369="","",'Source - Funds'!B369)</f>
        <v>53</v>
      </c>
      <c r="D369" t="str">
        <f>IF('Source - Funds'!C369="","",'Source - Funds'!C369)</f>
        <v>5</v>
      </c>
      <c r="E369" t="str">
        <f>IF('Source - Funds'!D369="","",'Source - Funds'!D369)</f>
        <v>0154</v>
      </c>
      <c r="F369" t="str">
        <f>IF('Source - Funds'!E369="","",'Source - Funds'!E369)</f>
        <v>MONROE COUNTY PUBLIC LIBRARY</v>
      </c>
      <c r="G369" t="str">
        <f>IF('Source - Funds'!F369="","",'Source - Funds'!F369)</f>
        <v>0101</v>
      </c>
      <c r="H369" t="str">
        <f>IF('Source - Funds'!G369="","",'Source - Funds'!G369)</f>
        <v>GENERAL</v>
      </c>
      <c r="I369">
        <f>IF('Source - Funds'!H369="","",'Source - Funds'!H369)</f>
        <v>12763531</v>
      </c>
      <c r="J369" t="str">
        <f>IF('Source - Funds'!I369="","",'Source - Funds'!I369)</f>
        <v/>
      </c>
      <c r="K369" t="str">
        <f>IF('Source - Funds'!J369="","",'Source - Funds'!J369)</f>
        <v>N</v>
      </c>
      <c r="L369">
        <f t="shared" si="56"/>
        <v>13792419</v>
      </c>
      <c r="M369">
        <v>1.04</v>
      </c>
      <c r="N369" s="24">
        <f t="shared" si="57"/>
        <v>14344115.76</v>
      </c>
      <c r="O369" s="24">
        <f t="shared" si="58"/>
        <v>14344114.76</v>
      </c>
      <c r="P369" s="23">
        <f t="shared" si="59"/>
        <v>14344114</v>
      </c>
      <c r="Q369" s="26" t="s">
        <v>215</v>
      </c>
      <c r="R369" t="str">
        <f t="shared" si="60"/>
        <v>53</v>
      </c>
      <c r="S369" t="str">
        <f t="shared" si="61"/>
        <v>0154</v>
      </c>
      <c r="T369" t="str">
        <f t="shared" si="62"/>
        <v>5</v>
      </c>
      <c r="U369" s="27">
        <f t="shared" si="63"/>
        <v>14344114</v>
      </c>
      <c r="V369" t="str">
        <f t="shared" si="64"/>
        <v>53-5-0154</v>
      </c>
      <c r="W369" t="str">
        <f t="shared" si="65"/>
        <v>2025_53_0154_5</v>
      </c>
    </row>
    <row r="370" spans="1:23" x14ac:dyDescent="0.3">
      <c r="A370" t="str">
        <f t="shared" si="55"/>
        <v>5350154</v>
      </c>
      <c r="B370" t="str">
        <f>IF('Source - Funds'!A370="","",'Source - Funds'!A370)</f>
        <v>2026</v>
      </c>
      <c r="C370" t="str">
        <f>IF('Source - Funds'!B370="","",'Source - Funds'!B370)</f>
        <v>53</v>
      </c>
      <c r="D370" t="str">
        <f>IF('Source - Funds'!C370="","",'Source - Funds'!C370)</f>
        <v>5</v>
      </c>
      <c r="E370" t="str">
        <f>IF('Source - Funds'!D370="","",'Source - Funds'!D370)</f>
        <v>0154</v>
      </c>
      <c r="F370" t="str">
        <f>IF('Source - Funds'!E370="","",'Source - Funds'!E370)</f>
        <v>MONROE COUNTY PUBLIC LIBRARY</v>
      </c>
      <c r="G370" t="str">
        <f>IF('Source - Funds'!F370="","",'Source - Funds'!F370)</f>
        <v>0061</v>
      </c>
      <c r="H370" t="str">
        <f>IF('Source - Funds'!G370="","",'Source - Funds'!G370)</f>
        <v>RAINY DAY</v>
      </c>
      <c r="I370">
        <f>IF('Source - Funds'!H370="","",'Source - Funds'!H370)</f>
        <v>395000</v>
      </c>
      <c r="J370" t="str">
        <f>IF('Source - Funds'!I370="","",'Source - Funds'!I370)</f>
        <v/>
      </c>
      <c r="K370" t="str">
        <f>IF('Source - Funds'!J370="","",'Source - Funds'!J370)</f>
        <v>N</v>
      </c>
      <c r="L370">
        <f t="shared" si="56"/>
        <v>13792419</v>
      </c>
      <c r="M370">
        <v>1.04</v>
      </c>
      <c r="N370" s="24">
        <f t="shared" si="57"/>
        <v>14344115.76</v>
      </c>
      <c r="O370" s="24">
        <f t="shared" si="58"/>
        <v>14344114.76</v>
      </c>
      <c r="P370" s="23">
        <f t="shared" si="59"/>
        <v>14344114</v>
      </c>
      <c r="Q370" s="26" t="s">
        <v>215</v>
      </c>
      <c r="R370" t="str">
        <f t="shared" si="60"/>
        <v>53</v>
      </c>
      <c r="S370" t="str">
        <f t="shared" si="61"/>
        <v>0154</v>
      </c>
      <c r="T370" t="str">
        <f t="shared" si="62"/>
        <v>5</v>
      </c>
      <c r="U370" s="27">
        <f t="shared" si="63"/>
        <v>14344114</v>
      </c>
      <c r="V370" t="str">
        <f t="shared" si="64"/>
        <v>53-5-0154</v>
      </c>
      <c r="W370" t="str">
        <f t="shared" si="65"/>
        <v>2025_53_0154_5</v>
      </c>
    </row>
    <row r="371" spans="1:23" x14ac:dyDescent="0.3">
      <c r="A371" t="str">
        <f t="shared" si="55"/>
        <v>5350154</v>
      </c>
      <c r="B371" t="str">
        <f>IF('Source - Funds'!A371="","",'Source - Funds'!A371)</f>
        <v>2026</v>
      </c>
      <c r="C371" t="str">
        <f>IF('Source - Funds'!B371="","",'Source - Funds'!B371)</f>
        <v>53</v>
      </c>
      <c r="D371" t="str">
        <f>IF('Source - Funds'!C371="","",'Source - Funds'!C371)</f>
        <v>5</v>
      </c>
      <c r="E371" t="str">
        <f>IF('Source - Funds'!D371="","",'Source - Funds'!D371)</f>
        <v>0154</v>
      </c>
      <c r="F371" t="str">
        <f>IF('Source - Funds'!E371="","",'Source - Funds'!E371)</f>
        <v>MONROE COUNTY PUBLIC LIBRARY</v>
      </c>
      <c r="G371" t="str">
        <f>IF('Source - Funds'!F371="","",'Source - Funds'!F371)</f>
        <v>2011</v>
      </c>
      <c r="H371" t="str">
        <f>IF('Source - Funds'!G371="","",'Source - Funds'!G371)</f>
        <v>LIRF</v>
      </c>
      <c r="I371">
        <f>IF('Source - Funds'!H371="","",'Source - Funds'!H371)</f>
        <v>0</v>
      </c>
      <c r="J371" t="str">
        <f>IF('Source - Funds'!I371="","",'Source - Funds'!I371)</f>
        <v/>
      </c>
      <c r="K371" t="str">
        <f>IF('Source - Funds'!J371="","",'Source - Funds'!J371)</f>
        <v>N</v>
      </c>
      <c r="L371">
        <f t="shared" si="56"/>
        <v>13792419</v>
      </c>
      <c r="M371">
        <v>1.04</v>
      </c>
      <c r="N371" s="24">
        <f t="shared" si="57"/>
        <v>14344115.76</v>
      </c>
      <c r="O371" s="24">
        <f t="shared" si="58"/>
        <v>14344114.76</v>
      </c>
      <c r="P371" s="23">
        <f t="shared" si="59"/>
        <v>14344114</v>
      </c>
      <c r="Q371" s="26" t="s">
        <v>215</v>
      </c>
      <c r="R371" t="str">
        <f t="shared" si="60"/>
        <v>53</v>
      </c>
      <c r="S371" t="str">
        <f t="shared" si="61"/>
        <v>0154</v>
      </c>
      <c r="T371" t="str">
        <f t="shared" si="62"/>
        <v>5</v>
      </c>
      <c r="U371" s="27">
        <f t="shared" si="63"/>
        <v>14344114</v>
      </c>
      <c r="V371" t="str">
        <f t="shared" si="64"/>
        <v>53-5-0154</v>
      </c>
      <c r="W371" t="str">
        <f t="shared" si="65"/>
        <v>2025_53_0154_5</v>
      </c>
    </row>
    <row r="372" spans="1:23" x14ac:dyDescent="0.3">
      <c r="A372" t="str">
        <f t="shared" si="55"/>
        <v>5350154</v>
      </c>
      <c r="B372" t="str">
        <f>IF('Source - Funds'!A372="","",'Source - Funds'!A372)</f>
        <v>2026</v>
      </c>
      <c r="C372" t="str">
        <f>IF('Source - Funds'!B372="","",'Source - Funds'!B372)</f>
        <v>53</v>
      </c>
      <c r="D372" t="str">
        <f>IF('Source - Funds'!C372="","",'Source - Funds'!C372)</f>
        <v>5</v>
      </c>
      <c r="E372" t="str">
        <f>IF('Source - Funds'!D372="","",'Source - Funds'!D372)</f>
        <v>0154</v>
      </c>
      <c r="F372" t="str">
        <f>IF('Source - Funds'!E372="","",'Source - Funds'!E372)</f>
        <v>MONROE COUNTY PUBLIC LIBRARY</v>
      </c>
      <c r="G372" t="str">
        <f>IF('Source - Funds'!F372="","",'Source - Funds'!F372)</f>
        <v>0180</v>
      </c>
      <c r="H372" t="str">
        <f>IF('Source - Funds'!G372="","",'Source - Funds'!G372)</f>
        <v>DEBT SERVICE</v>
      </c>
      <c r="I372">
        <f>IF('Source - Funds'!H372="","",'Source - Funds'!H372)</f>
        <v>633888</v>
      </c>
      <c r="J372" t="str">
        <f>IF('Source - Funds'!I372="","",'Source - Funds'!I372)</f>
        <v/>
      </c>
      <c r="K372" t="str">
        <f>IF('Source - Funds'!J372="","",'Source - Funds'!J372)</f>
        <v>N</v>
      </c>
      <c r="L372">
        <f t="shared" si="56"/>
        <v>13792419</v>
      </c>
      <c r="M372">
        <v>1.04</v>
      </c>
      <c r="N372" s="24">
        <f t="shared" si="57"/>
        <v>14344115.76</v>
      </c>
      <c r="O372" s="24">
        <f t="shared" si="58"/>
        <v>14344114.76</v>
      </c>
      <c r="P372" s="23">
        <f t="shared" si="59"/>
        <v>14344114</v>
      </c>
      <c r="Q372" s="26" t="s">
        <v>215</v>
      </c>
      <c r="R372" t="str">
        <f t="shared" si="60"/>
        <v>53</v>
      </c>
      <c r="S372" t="str">
        <f t="shared" si="61"/>
        <v>0154</v>
      </c>
      <c r="T372" t="str">
        <f t="shared" si="62"/>
        <v>5</v>
      </c>
      <c r="U372" s="27">
        <f t="shared" si="63"/>
        <v>14344114</v>
      </c>
      <c r="V372" t="str">
        <f t="shared" si="64"/>
        <v>53-5-0154</v>
      </c>
      <c r="W372" t="str">
        <f t="shared" si="65"/>
        <v>2025_53_0154_5</v>
      </c>
    </row>
    <row r="373" spans="1:23" x14ac:dyDescent="0.3">
      <c r="A373" t="str">
        <f t="shared" si="55"/>
        <v>5450155</v>
      </c>
      <c r="B373" t="str">
        <f>IF('Source - Funds'!A373="","",'Source - Funds'!A373)</f>
        <v>2026</v>
      </c>
      <c r="C373" t="str">
        <f>IF('Source - Funds'!B373="","",'Source - Funds'!B373)</f>
        <v>54</v>
      </c>
      <c r="D373" t="str">
        <f>IF('Source - Funds'!C373="","",'Source - Funds'!C373)</f>
        <v>5</v>
      </c>
      <c r="E373" t="str">
        <f>IF('Source - Funds'!D373="","",'Source - Funds'!D373)</f>
        <v>0155</v>
      </c>
      <c r="F373" t="str">
        <f>IF('Source - Funds'!E373="","",'Source - Funds'!E373)</f>
        <v>CRAWFORDSVILLE PUBLIC LIBRARY</v>
      </c>
      <c r="G373" t="str">
        <f>IF('Source - Funds'!F373="","",'Source - Funds'!F373)</f>
        <v>2011</v>
      </c>
      <c r="H373" t="str">
        <f>IF('Source - Funds'!G373="","",'Source - Funds'!G373)</f>
        <v>LIRF</v>
      </c>
      <c r="I373">
        <f>IF('Source - Funds'!H373="","",'Source - Funds'!H373)</f>
        <v>447083</v>
      </c>
      <c r="J373" t="str">
        <f>IF('Source - Funds'!I373="","",'Source - Funds'!I373)</f>
        <v/>
      </c>
      <c r="K373" t="str">
        <f>IF('Source - Funds'!J373="","",'Source - Funds'!J373)</f>
        <v>N</v>
      </c>
      <c r="L373">
        <f t="shared" si="56"/>
        <v>3065710</v>
      </c>
      <c r="M373">
        <v>1.04</v>
      </c>
      <c r="N373" s="24">
        <f t="shared" si="57"/>
        <v>3188338.4</v>
      </c>
      <c r="O373" s="24">
        <f t="shared" si="58"/>
        <v>3188337.4</v>
      </c>
      <c r="P373" s="23">
        <f t="shared" si="59"/>
        <v>3188337</v>
      </c>
      <c r="Q373" s="26" t="s">
        <v>215</v>
      </c>
      <c r="R373" t="str">
        <f t="shared" si="60"/>
        <v>54</v>
      </c>
      <c r="S373" t="str">
        <f t="shared" si="61"/>
        <v>0155</v>
      </c>
      <c r="T373" t="str">
        <f t="shared" si="62"/>
        <v>5</v>
      </c>
      <c r="U373" s="27">
        <f t="shared" si="63"/>
        <v>3188337</v>
      </c>
      <c r="V373" t="str">
        <f t="shared" si="64"/>
        <v>54-5-0155</v>
      </c>
      <c r="W373" t="str">
        <f t="shared" si="65"/>
        <v>2025_54_0155_5</v>
      </c>
    </row>
    <row r="374" spans="1:23" x14ac:dyDescent="0.3">
      <c r="A374" t="str">
        <f t="shared" si="55"/>
        <v>5450155</v>
      </c>
      <c r="B374" t="str">
        <f>IF('Source - Funds'!A374="","",'Source - Funds'!A374)</f>
        <v>2026</v>
      </c>
      <c r="C374" t="str">
        <f>IF('Source - Funds'!B374="","",'Source - Funds'!B374)</f>
        <v>54</v>
      </c>
      <c r="D374" t="str">
        <f>IF('Source - Funds'!C374="","",'Source - Funds'!C374)</f>
        <v>5</v>
      </c>
      <c r="E374" t="str">
        <f>IF('Source - Funds'!D374="","",'Source - Funds'!D374)</f>
        <v>0155</v>
      </c>
      <c r="F374" t="str">
        <f>IF('Source - Funds'!E374="","",'Source - Funds'!E374)</f>
        <v>CRAWFORDSVILLE PUBLIC LIBRARY</v>
      </c>
      <c r="G374" t="str">
        <f>IF('Source - Funds'!F374="","",'Source - Funds'!F374)</f>
        <v>0283</v>
      </c>
      <c r="H374" t="str">
        <f>IF('Source - Funds'!G374="","",'Source - Funds'!G374)</f>
        <v>L/R PAYMENT</v>
      </c>
      <c r="I374">
        <f>IF('Source - Funds'!H374="","",'Source - Funds'!H374)</f>
        <v>0</v>
      </c>
      <c r="J374" t="str">
        <f>IF('Source - Funds'!I374="","",'Source - Funds'!I374)</f>
        <v/>
      </c>
      <c r="K374" t="str">
        <f>IF('Source - Funds'!J374="","",'Source - Funds'!J374)</f>
        <v>N</v>
      </c>
      <c r="L374">
        <f t="shared" si="56"/>
        <v>3065710</v>
      </c>
      <c r="M374">
        <v>1.04</v>
      </c>
      <c r="N374" s="24">
        <f t="shared" si="57"/>
        <v>3188338.4</v>
      </c>
      <c r="O374" s="24">
        <f t="shared" si="58"/>
        <v>3188337.4</v>
      </c>
      <c r="P374" s="23">
        <f t="shared" si="59"/>
        <v>3188337</v>
      </c>
      <c r="Q374" s="26" t="s">
        <v>215</v>
      </c>
      <c r="R374" t="str">
        <f t="shared" si="60"/>
        <v>54</v>
      </c>
      <c r="S374" t="str">
        <f t="shared" si="61"/>
        <v>0155</v>
      </c>
      <c r="T374" t="str">
        <f t="shared" si="62"/>
        <v>5</v>
      </c>
      <c r="U374" s="27">
        <f t="shared" si="63"/>
        <v>3188337</v>
      </c>
      <c r="V374" t="str">
        <f t="shared" si="64"/>
        <v>54-5-0155</v>
      </c>
      <c r="W374" t="str">
        <f t="shared" si="65"/>
        <v>2025_54_0155_5</v>
      </c>
    </row>
    <row r="375" spans="1:23" x14ac:dyDescent="0.3">
      <c r="A375" t="str">
        <f t="shared" si="55"/>
        <v>5450155</v>
      </c>
      <c r="B375" t="str">
        <f>IF('Source - Funds'!A375="","",'Source - Funds'!A375)</f>
        <v>2026</v>
      </c>
      <c r="C375" t="str">
        <f>IF('Source - Funds'!B375="","",'Source - Funds'!B375)</f>
        <v>54</v>
      </c>
      <c r="D375" t="str">
        <f>IF('Source - Funds'!C375="","",'Source - Funds'!C375)</f>
        <v>5</v>
      </c>
      <c r="E375" t="str">
        <f>IF('Source - Funds'!D375="","",'Source - Funds'!D375)</f>
        <v>0155</v>
      </c>
      <c r="F375" t="str">
        <f>IF('Source - Funds'!E375="","",'Source - Funds'!E375)</f>
        <v>CRAWFORDSVILLE PUBLIC LIBRARY</v>
      </c>
      <c r="G375" t="str">
        <f>IF('Source - Funds'!F375="","",'Source - Funds'!F375)</f>
        <v>0061</v>
      </c>
      <c r="H375" t="str">
        <f>IF('Source - Funds'!G375="","",'Source - Funds'!G375)</f>
        <v>RAINY DAY</v>
      </c>
      <c r="I375">
        <f>IF('Source - Funds'!H375="","",'Source - Funds'!H375)</f>
        <v>107052</v>
      </c>
      <c r="J375" t="str">
        <f>IF('Source - Funds'!I375="","",'Source - Funds'!I375)</f>
        <v/>
      </c>
      <c r="K375" t="str">
        <f>IF('Source - Funds'!J375="","",'Source - Funds'!J375)</f>
        <v>N</v>
      </c>
      <c r="L375">
        <f t="shared" si="56"/>
        <v>3065710</v>
      </c>
      <c r="M375">
        <v>1.04</v>
      </c>
      <c r="N375" s="24">
        <f t="shared" si="57"/>
        <v>3188338.4</v>
      </c>
      <c r="O375" s="24">
        <f t="shared" si="58"/>
        <v>3188337.4</v>
      </c>
      <c r="P375" s="23">
        <f t="shared" si="59"/>
        <v>3188337</v>
      </c>
      <c r="Q375" s="26" t="s">
        <v>215</v>
      </c>
      <c r="R375" t="str">
        <f t="shared" si="60"/>
        <v>54</v>
      </c>
      <c r="S375" t="str">
        <f t="shared" si="61"/>
        <v>0155</v>
      </c>
      <c r="T375" t="str">
        <f t="shared" si="62"/>
        <v>5</v>
      </c>
      <c r="U375" s="27">
        <f t="shared" si="63"/>
        <v>3188337</v>
      </c>
      <c r="V375" t="str">
        <f t="shared" si="64"/>
        <v>54-5-0155</v>
      </c>
      <c r="W375" t="str">
        <f t="shared" si="65"/>
        <v>2025_54_0155_5</v>
      </c>
    </row>
    <row r="376" spans="1:23" x14ac:dyDescent="0.3">
      <c r="A376" t="str">
        <f t="shared" si="55"/>
        <v>5450155</v>
      </c>
      <c r="B376" t="str">
        <f>IF('Source - Funds'!A376="","",'Source - Funds'!A376)</f>
        <v>2026</v>
      </c>
      <c r="C376" t="str">
        <f>IF('Source - Funds'!B376="","",'Source - Funds'!B376)</f>
        <v>54</v>
      </c>
      <c r="D376" t="str">
        <f>IF('Source - Funds'!C376="","",'Source - Funds'!C376)</f>
        <v>5</v>
      </c>
      <c r="E376" t="str">
        <f>IF('Source - Funds'!D376="","",'Source - Funds'!D376)</f>
        <v>0155</v>
      </c>
      <c r="F376" t="str">
        <f>IF('Source - Funds'!E376="","",'Source - Funds'!E376)</f>
        <v>CRAWFORDSVILLE PUBLIC LIBRARY</v>
      </c>
      <c r="G376" t="str">
        <f>IF('Source - Funds'!F376="","",'Source - Funds'!F376)</f>
        <v>0101</v>
      </c>
      <c r="H376" t="str">
        <f>IF('Source - Funds'!G376="","",'Source - Funds'!G376)</f>
        <v>GENERAL</v>
      </c>
      <c r="I376">
        <f>IF('Source - Funds'!H376="","",'Source - Funds'!H376)</f>
        <v>2511575</v>
      </c>
      <c r="J376" t="str">
        <f>IF('Source - Funds'!I376="","",'Source - Funds'!I376)</f>
        <v/>
      </c>
      <c r="K376" t="str">
        <f>IF('Source - Funds'!J376="","",'Source - Funds'!J376)</f>
        <v>N</v>
      </c>
      <c r="L376">
        <f t="shared" si="56"/>
        <v>3065710</v>
      </c>
      <c r="M376">
        <v>1.04</v>
      </c>
      <c r="N376" s="24">
        <f t="shared" si="57"/>
        <v>3188338.4</v>
      </c>
      <c r="O376" s="24">
        <f t="shared" si="58"/>
        <v>3188337.4</v>
      </c>
      <c r="P376" s="23">
        <f t="shared" si="59"/>
        <v>3188337</v>
      </c>
      <c r="Q376" s="26" t="s">
        <v>215</v>
      </c>
      <c r="R376" t="str">
        <f t="shared" si="60"/>
        <v>54</v>
      </c>
      <c r="S376" t="str">
        <f t="shared" si="61"/>
        <v>0155</v>
      </c>
      <c r="T376" t="str">
        <f t="shared" si="62"/>
        <v>5</v>
      </c>
      <c r="U376" s="27">
        <f t="shared" si="63"/>
        <v>3188337</v>
      </c>
      <c r="V376" t="str">
        <f t="shared" si="64"/>
        <v>54-5-0155</v>
      </c>
      <c r="W376" t="str">
        <f t="shared" si="65"/>
        <v>2025_54_0155_5</v>
      </c>
    </row>
    <row r="377" spans="1:23" x14ac:dyDescent="0.3">
      <c r="A377" t="str">
        <f t="shared" si="55"/>
        <v>5450156</v>
      </c>
      <c r="B377" t="str">
        <f>IF('Source - Funds'!A377="","",'Source - Funds'!A377)</f>
        <v>2026</v>
      </c>
      <c r="C377" t="str">
        <f>IF('Source - Funds'!B377="","",'Source - Funds'!B377)</f>
        <v>54</v>
      </c>
      <c r="D377" t="str">
        <f>IF('Source - Funds'!C377="","",'Source - Funds'!C377)</f>
        <v>5</v>
      </c>
      <c r="E377" t="str">
        <f>IF('Source - Funds'!D377="","",'Source - Funds'!D377)</f>
        <v>0156</v>
      </c>
      <c r="F377" t="str">
        <f>IF('Source - Funds'!E377="","",'Source - Funds'!E377)</f>
        <v>DARLINGTON PUBLIC LIBRARY</v>
      </c>
      <c r="G377" t="str">
        <f>IF('Source - Funds'!F377="","",'Source - Funds'!F377)</f>
        <v>0101</v>
      </c>
      <c r="H377" t="str">
        <f>IF('Source - Funds'!G377="","",'Source - Funds'!G377)</f>
        <v>GENERAL</v>
      </c>
      <c r="I377">
        <f>IF('Source - Funds'!H377="","",'Source - Funds'!H377)</f>
        <v>99855</v>
      </c>
      <c r="J377" t="str">
        <f>IF('Source - Funds'!I377="","",'Source - Funds'!I377)</f>
        <v/>
      </c>
      <c r="K377" t="str">
        <f>IF('Source - Funds'!J377="","",'Source - Funds'!J377)</f>
        <v>N</v>
      </c>
      <c r="L377">
        <f t="shared" si="56"/>
        <v>99855</v>
      </c>
      <c r="M377">
        <v>1.04</v>
      </c>
      <c r="N377" s="24">
        <f t="shared" si="57"/>
        <v>103849.2</v>
      </c>
      <c r="O377" s="24">
        <f t="shared" si="58"/>
        <v>103848.2</v>
      </c>
      <c r="P377" s="23">
        <f t="shared" si="59"/>
        <v>103848</v>
      </c>
      <c r="Q377" s="26" t="s">
        <v>215</v>
      </c>
      <c r="R377" t="str">
        <f t="shared" si="60"/>
        <v>54</v>
      </c>
      <c r="S377" t="str">
        <f t="shared" si="61"/>
        <v>0156</v>
      </c>
      <c r="T377" t="str">
        <f t="shared" si="62"/>
        <v>5</v>
      </c>
      <c r="U377" s="27">
        <f t="shared" si="63"/>
        <v>103848</v>
      </c>
      <c r="V377" t="str">
        <f t="shared" si="64"/>
        <v>54-5-0156</v>
      </c>
      <c r="W377" t="str">
        <f t="shared" si="65"/>
        <v>2025_54_0156_5</v>
      </c>
    </row>
    <row r="378" spans="1:23" x14ac:dyDescent="0.3">
      <c r="A378" t="str">
        <f t="shared" si="55"/>
        <v>5450157</v>
      </c>
      <c r="B378" t="str">
        <f>IF('Source - Funds'!A378="","",'Source - Funds'!A378)</f>
        <v>2026</v>
      </c>
      <c r="C378" t="str">
        <f>IF('Source - Funds'!B378="","",'Source - Funds'!B378)</f>
        <v>54</v>
      </c>
      <c r="D378" t="str">
        <f>IF('Source - Funds'!C378="","",'Source - Funds'!C378)</f>
        <v>5</v>
      </c>
      <c r="E378" t="str">
        <f>IF('Source - Funds'!D378="","",'Source - Funds'!D378)</f>
        <v>0157</v>
      </c>
      <c r="F378" t="str">
        <f>IF('Source - Funds'!E378="","",'Source - Funds'!E378)</f>
        <v>LADOGA PUBLIC LIBRARY</v>
      </c>
      <c r="G378" t="str">
        <f>IF('Source - Funds'!F378="","",'Source - Funds'!F378)</f>
        <v>0101</v>
      </c>
      <c r="H378" t="str">
        <f>IF('Source - Funds'!G378="","",'Source - Funds'!G378)</f>
        <v>GENERAL</v>
      </c>
      <c r="I378">
        <f>IF('Source - Funds'!H378="","",'Source - Funds'!H378)</f>
        <v>127904</v>
      </c>
      <c r="J378" t="str">
        <f>IF('Source - Funds'!I378="","",'Source - Funds'!I378)</f>
        <v/>
      </c>
      <c r="K378" t="str">
        <f>IF('Source - Funds'!J378="","",'Source - Funds'!J378)</f>
        <v>N</v>
      </c>
      <c r="L378">
        <f t="shared" si="56"/>
        <v>130064</v>
      </c>
      <c r="M378">
        <v>1.04</v>
      </c>
      <c r="N378" s="24">
        <f t="shared" si="57"/>
        <v>135266.56</v>
      </c>
      <c r="O378" s="24">
        <f t="shared" si="58"/>
        <v>135265.56</v>
      </c>
      <c r="P378" s="23">
        <f t="shared" si="59"/>
        <v>135265</v>
      </c>
      <c r="Q378" s="26" t="s">
        <v>215</v>
      </c>
      <c r="R378" t="str">
        <f t="shared" si="60"/>
        <v>54</v>
      </c>
      <c r="S378" t="str">
        <f t="shared" si="61"/>
        <v>0157</v>
      </c>
      <c r="T378" t="str">
        <f t="shared" si="62"/>
        <v>5</v>
      </c>
      <c r="U378" s="27">
        <f t="shared" si="63"/>
        <v>135265</v>
      </c>
      <c r="V378" t="str">
        <f t="shared" si="64"/>
        <v>54-5-0157</v>
      </c>
      <c r="W378" t="str">
        <f t="shared" si="65"/>
        <v>2025_54_0157_5</v>
      </c>
    </row>
    <row r="379" spans="1:23" x14ac:dyDescent="0.3">
      <c r="A379" t="str">
        <f t="shared" si="55"/>
        <v>5450157</v>
      </c>
      <c r="B379" t="str">
        <f>IF('Source - Funds'!A379="","",'Source - Funds'!A379)</f>
        <v>2026</v>
      </c>
      <c r="C379" t="str">
        <f>IF('Source - Funds'!B379="","",'Source - Funds'!B379)</f>
        <v>54</v>
      </c>
      <c r="D379" t="str">
        <f>IF('Source - Funds'!C379="","",'Source - Funds'!C379)</f>
        <v>5</v>
      </c>
      <c r="E379" t="str">
        <f>IF('Source - Funds'!D379="","",'Source - Funds'!D379)</f>
        <v>0157</v>
      </c>
      <c r="F379" t="str">
        <f>IF('Source - Funds'!E379="","",'Source - Funds'!E379)</f>
        <v>LADOGA PUBLIC LIBRARY</v>
      </c>
      <c r="G379" t="str">
        <f>IF('Source - Funds'!F379="","",'Source - Funds'!F379)</f>
        <v>0061</v>
      </c>
      <c r="H379" t="str">
        <f>IF('Source - Funds'!G379="","",'Source - Funds'!G379)</f>
        <v>RAINY DAY</v>
      </c>
      <c r="I379">
        <f>IF('Source - Funds'!H379="","",'Source - Funds'!H379)</f>
        <v>2160</v>
      </c>
      <c r="J379" t="str">
        <f>IF('Source - Funds'!I379="","",'Source - Funds'!I379)</f>
        <v/>
      </c>
      <c r="K379" t="str">
        <f>IF('Source - Funds'!J379="","",'Source - Funds'!J379)</f>
        <v>N</v>
      </c>
      <c r="L379">
        <f t="shared" si="56"/>
        <v>130064</v>
      </c>
      <c r="M379">
        <v>1.04</v>
      </c>
      <c r="N379" s="24">
        <f t="shared" si="57"/>
        <v>135266.56</v>
      </c>
      <c r="O379" s="24">
        <f t="shared" si="58"/>
        <v>135265.56</v>
      </c>
      <c r="P379" s="23">
        <f t="shared" si="59"/>
        <v>135265</v>
      </c>
      <c r="Q379" s="26" t="s">
        <v>215</v>
      </c>
      <c r="R379" t="str">
        <f t="shared" si="60"/>
        <v>54</v>
      </c>
      <c r="S379" t="str">
        <f t="shared" si="61"/>
        <v>0157</v>
      </c>
      <c r="T379" t="str">
        <f t="shared" si="62"/>
        <v>5</v>
      </c>
      <c r="U379" s="27">
        <f t="shared" si="63"/>
        <v>135265</v>
      </c>
      <c r="V379" t="str">
        <f t="shared" si="64"/>
        <v>54-5-0157</v>
      </c>
      <c r="W379" t="str">
        <f t="shared" si="65"/>
        <v>2025_54_0157_5</v>
      </c>
    </row>
    <row r="380" spans="1:23" x14ac:dyDescent="0.3">
      <c r="A380" t="str">
        <f t="shared" si="55"/>
        <v>5450157</v>
      </c>
      <c r="B380" t="str">
        <f>IF('Source - Funds'!A380="","",'Source - Funds'!A380)</f>
        <v>2026</v>
      </c>
      <c r="C380" t="str">
        <f>IF('Source - Funds'!B380="","",'Source - Funds'!B380)</f>
        <v>54</v>
      </c>
      <c r="D380" t="str">
        <f>IF('Source - Funds'!C380="","",'Source - Funds'!C380)</f>
        <v>5</v>
      </c>
      <c r="E380" t="str">
        <f>IF('Source - Funds'!D380="","",'Source - Funds'!D380)</f>
        <v>0157</v>
      </c>
      <c r="F380" t="str">
        <f>IF('Source - Funds'!E380="","",'Source - Funds'!E380)</f>
        <v>LADOGA PUBLIC LIBRARY</v>
      </c>
      <c r="G380" t="str">
        <f>IF('Source - Funds'!F380="","",'Source - Funds'!F380)</f>
        <v>2011</v>
      </c>
      <c r="H380" t="str">
        <f>IF('Source - Funds'!G380="","",'Source - Funds'!G380)</f>
        <v>LIRF</v>
      </c>
      <c r="I380">
        <f>IF('Source - Funds'!H380="","",'Source - Funds'!H380)</f>
        <v>0</v>
      </c>
      <c r="J380" t="str">
        <f>IF('Source - Funds'!I380="","",'Source - Funds'!I380)</f>
        <v/>
      </c>
      <c r="K380" t="str">
        <f>IF('Source - Funds'!J380="","",'Source - Funds'!J380)</f>
        <v>N</v>
      </c>
      <c r="L380">
        <f t="shared" si="56"/>
        <v>130064</v>
      </c>
      <c r="M380">
        <v>1.04</v>
      </c>
      <c r="N380" s="24">
        <f t="shared" si="57"/>
        <v>135266.56</v>
      </c>
      <c r="O380" s="24">
        <f t="shared" si="58"/>
        <v>135265.56</v>
      </c>
      <c r="P380" s="23">
        <f t="shared" si="59"/>
        <v>135265</v>
      </c>
      <c r="Q380" s="26" t="s">
        <v>215</v>
      </c>
      <c r="R380" t="str">
        <f t="shared" si="60"/>
        <v>54</v>
      </c>
      <c r="S380" t="str">
        <f t="shared" si="61"/>
        <v>0157</v>
      </c>
      <c r="T380" t="str">
        <f t="shared" si="62"/>
        <v>5</v>
      </c>
      <c r="U380" s="27">
        <f t="shared" si="63"/>
        <v>135265</v>
      </c>
      <c r="V380" t="str">
        <f t="shared" si="64"/>
        <v>54-5-0157</v>
      </c>
      <c r="W380" t="str">
        <f t="shared" si="65"/>
        <v>2025_54_0157_5</v>
      </c>
    </row>
    <row r="381" spans="1:23" x14ac:dyDescent="0.3">
      <c r="A381" t="str">
        <f t="shared" si="55"/>
        <v>5450158</v>
      </c>
      <c r="B381" t="str">
        <f>IF('Source - Funds'!A381="","",'Source - Funds'!A381)</f>
        <v>2026</v>
      </c>
      <c r="C381" t="str">
        <f>IF('Source - Funds'!B381="","",'Source - Funds'!B381)</f>
        <v>54</v>
      </c>
      <c r="D381" t="str">
        <f>IF('Source - Funds'!C381="","",'Source - Funds'!C381)</f>
        <v>5</v>
      </c>
      <c r="E381" t="str">
        <f>IF('Source - Funds'!D381="","",'Source - Funds'!D381)</f>
        <v>0158</v>
      </c>
      <c r="F381" t="str">
        <f>IF('Source - Funds'!E381="","",'Source - Funds'!E381)</f>
        <v>LINDEN PUBLIC LIBRARY</v>
      </c>
      <c r="G381" t="str">
        <f>IF('Source - Funds'!F381="","",'Source - Funds'!F381)</f>
        <v>2011</v>
      </c>
      <c r="H381" t="str">
        <f>IF('Source - Funds'!G381="","",'Source - Funds'!G381)</f>
        <v>LIRF</v>
      </c>
      <c r="I381">
        <f>IF('Source - Funds'!H381="","",'Source - Funds'!H381)</f>
        <v>42500</v>
      </c>
      <c r="J381" t="str">
        <f>IF('Source - Funds'!I381="","",'Source - Funds'!I381)</f>
        <v/>
      </c>
      <c r="K381" t="str">
        <f>IF('Source - Funds'!J381="","",'Source - Funds'!J381)</f>
        <v>N</v>
      </c>
      <c r="L381">
        <f t="shared" si="56"/>
        <v>275973</v>
      </c>
      <c r="M381">
        <v>1.04</v>
      </c>
      <c r="N381" s="24">
        <f t="shared" si="57"/>
        <v>287011.92</v>
      </c>
      <c r="O381" s="24">
        <f t="shared" si="58"/>
        <v>287010.92</v>
      </c>
      <c r="P381" s="23">
        <f t="shared" si="59"/>
        <v>287010</v>
      </c>
      <c r="Q381" s="26" t="s">
        <v>215</v>
      </c>
      <c r="R381" t="str">
        <f t="shared" si="60"/>
        <v>54</v>
      </c>
      <c r="S381" t="str">
        <f t="shared" si="61"/>
        <v>0158</v>
      </c>
      <c r="T381" t="str">
        <f t="shared" si="62"/>
        <v>5</v>
      </c>
      <c r="U381" s="27">
        <f t="shared" si="63"/>
        <v>287010</v>
      </c>
      <c r="V381" t="str">
        <f t="shared" si="64"/>
        <v>54-5-0158</v>
      </c>
      <c r="W381" t="str">
        <f t="shared" si="65"/>
        <v>2025_54_0158_5</v>
      </c>
    </row>
    <row r="382" spans="1:23" x14ac:dyDescent="0.3">
      <c r="A382" t="str">
        <f t="shared" si="55"/>
        <v>5450158</v>
      </c>
      <c r="B382" t="str">
        <f>IF('Source - Funds'!A382="","",'Source - Funds'!A382)</f>
        <v>2026</v>
      </c>
      <c r="C382" t="str">
        <f>IF('Source - Funds'!B382="","",'Source - Funds'!B382)</f>
        <v>54</v>
      </c>
      <c r="D382" t="str">
        <f>IF('Source - Funds'!C382="","",'Source - Funds'!C382)</f>
        <v>5</v>
      </c>
      <c r="E382" t="str">
        <f>IF('Source - Funds'!D382="","",'Source - Funds'!D382)</f>
        <v>0158</v>
      </c>
      <c r="F382" t="str">
        <f>IF('Source - Funds'!E382="","",'Source - Funds'!E382)</f>
        <v>LINDEN PUBLIC LIBRARY</v>
      </c>
      <c r="G382" t="str">
        <f>IF('Source - Funds'!F382="","",'Source - Funds'!F382)</f>
        <v>0283</v>
      </c>
      <c r="H382" t="str">
        <f>IF('Source - Funds'!G382="","",'Source - Funds'!G382)</f>
        <v>L/R PAYMENT</v>
      </c>
      <c r="I382">
        <f>IF('Source - Funds'!H382="","",'Source - Funds'!H382)</f>
        <v>37885</v>
      </c>
      <c r="J382" t="str">
        <f>IF('Source - Funds'!I382="","",'Source - Funds'!I382)</f>
        <v/>
      </c>
      <c r="K382" t="str">
        <f>IF('Source - Funds'!J382="","",'Source - Funds'!J382)</f>
        <v>N</v>
      </c>
      <c r="L382">
        <f t="shared" si="56"/>
        <v>275973</v>
      </c>
      <c r="M382">
        <v>1.04</v>
      </c>
      <c r="N382" s="24">
        <f t="shared" si="57"/>
        <v>287011.92</v>
      </c>
      <c r="O382" s="24">
        <f t="shared" si="58"/>
        <v>287010.92</v>
      </c>
      <c r="P382" s="23">
        <f t="shared" si="59"/>
        <v>287010</v>
      </c>
      <c r="Q382" s="26" t="s">
        <v>215</v>
      </c>
      <c r="R382" t="str">
        <f t="shared" si="60"/>
        <v>54</v>
      </c>
      <c r="S382" t="str">
        <f t="shared" si="61"/>
        <v>0158</v>
      </c>
      <c r="T382" t="str">
        <f t="shared" si="62"/>
        <v>5</v>
      </c>
      <c r="U382" s="27">
        <f t="shared" si="63"/>
        <v>287010</v>
      </c>
      <c r="V382" t="str">
        <f t="shared" si="64"/>
        <v>54-5-0158</v>
      </c>
      <c r="W382" t="str">
        <f t="shared" si="65"/>
        <v>2025_54_0158_5</v>
      </c>
    </row>
    <row r="383" spans="1:23" x14ac:dyDescent="0.3">
      <c r="A383" t="str">
        <f t="shared" si="55"/>
        <v>5450158</v>
      </c>
      <c r="B383" t="str">
        <f>IF('Source - Funds'!A383="","",'Source - Funds'!A383)</f>
        <v>2026</v>
      </c>
      <c r="C383" t="str">
        <f>IF('Source - Funds'!B383="","",'Source - Funds'!B383)</f>
        <v>54</v>
      </c>
      <c r="D383" t="str">
        <f>IF('Source - Funds'!C383="","",'Source - Funds'!C383)</f>
        <v>5</v>
      </c>
      <c r="E383" t="str">
        <f>IF('Source - Funds'!D383="","",'Source - Funds'!D383)</f>
        <v>0158</v>
      </c>
      <c r="F383" t="str">
        <f>IF('Source - Funds'!E383="","",'Source - Funds'!E383)</f>
        <v>LINDEN PUBLIC LIBRARY</v>
      </c>
      <c r="G383" t="str">
        <f>IF('Source - Funds'!F383="","",'Source - Funds'!F383)</f>
        <v>0061</v>
      </c>
      <c r="H383" t="str">
        <f>IF('Source - Funds'!G383="","",'Source - Funds'!G383)</f>
        <v>RAINY DAY</v>
      </c>
      <c r="I383">
        <f>IF('Source - Funds'!H383="","",'Source - Funds'!H383)</f>
        <v>5500</v>
      </c>
      <c r="J383" t="str">
        <f>IF('Source - Funds'!I383="","",'Source - Funds'!I383)</f>
        <v/>
      </c>
      <c r="K383" t="str">
        <f>IF('Source - Funds'!J383="","",'Source - Funds'!J383)</f>
        <v>N</v>
      </c>
      <c r="L383">
        <f t="shared" si="56"/>
        <v>275973</v>
      </c>
      <c r="M383">
        <v>1.04</v>
      </c>
      <c r="N383" s="24">
        <f t="shared" si="57"/>
        <v>287011.92</v>
      </c>
      <c r="O383" s="24">
        <f t="shared" si="58"/>
        <v>287010.92</v>
      </c>
      <c r="P383" s="23">
        <f t="shared" si="59"/>
        <v>287010</v>
      </c>
      <c r="Q383" s="26" t="s">
        <v>215</v>
      </c>
      <c r="R383" t="str">
        <f t="shared" si="60"/>
        <v>54</v>
      </c>
      <c r="S383" t="str">
        <f t="shared" si="61"/>
        <v>0158</v>
      </c>
      <c r="T383" t="str">
        <f t="shared" si="62"/>
        <v>5</v>
      </c>
      <c r="U383" s="27">
        <f t="shared" si="63"/>
        <v>287010</v>
      </c>
      <c r="V383" t="str">
        <f t="shared" si="64"/>
        <v>54-5-0158</v>
      </c>
      <c r="W383" t="str">
        <f t="shared" si="65"/>
        <v>2025_54_0158_5</v>
      </c>
    </row>
    <row r="384" spans="1:23" x14ac:dyDescent="0.3">
      <c r="A384" t="str">
        <f t="shared" si="55"/>
        <v>5450158</v>
      </c>
      <c r="B384" t="str">
        <f>IF('Source - Funds'!A384="","",'Source - Funds'!A384)</f>
        <v>2026</v>
      </c>
      <c r="C384" t="str">
        <f>IF('Source - Funds'!B384="","",'Source - Funds'!B384)</f>
        <v>54</v>
      </c>
      <c r="D384" t="str">
        <f>IF('Source - Funds'!C384="","",'Source - Funds'!C384)</f>
        <v>5</v>
      </c>
      <c r="E384" t="str">
        <f>IF('Source - Funds'!D384="","",'Source - Funds'!D384)</f>
        <v>0158</v>
      </c>
      <c r="F384" t="str">
        <f>IF('Source - Funds'!E384="","",'Source - Funds'!E384)</f>
        <v>LINDEN PUBLIC LIBRARY</v>
      </c>
      <c r="G384" t="str">
        <f>IF('Source - Funds'!F384="","",'Source - Funds'!F384)</f>
        <v>0101</v>
      </c>
      <c r="H384" t="str">
        <f>IF('Source - Funds'!G384="","",'Source - Funds'!G384)</f>
        <v>GENERAL</v>
      </c>
      <c r="I384">
        <f>IF('Source - Funds'!H384="","",'Source - Funds'!H384)</f>
        <v>190088</v>
      </c>
      <c r="J384" t="str">
        <f>IF('Source - Funds'!I384="","",'Source - Funds'!I384)</f>
        <v/>
      </c>
      <c r="K384" t="str">
        <f>IF('Source - Funds'!J384="","",'Source - Funds'!J384)</f>
        <v>N</v>
      </c>
      <c r="L384">
        <f t="shared" si="56"/>
        <v>275973</v>
      </c>
      <c r="M384">
        <v>1.04</v>
      </c>
      <c r="N384" s="24">
        <f t="shared" si="57"/>
        <v>287011.92</v>
      </c>
      <c r="O384" s="24">
        <f t="shared" si="58"/>
        <v>287010.92</v>
      </c>
      <c r="P384" s="23">
        <f t="shared" si="59"/>
        <v>287010</v>
      </c>
      <c r="Q384" s="26" t="s">
        <v>215</v>
      </c>
      <c r="R384" t="str">
        <f t="shared" si="60"/>
        <v>54</v>
      </c>
      <c r="S384" t="str">
        <f t="shared" si="61"/>
        <v>0158</v>
      </c>
      <c r="T384" t="str">
        <f t="shared" si="62"/>
        <v>5</v>
      </c>
      <c r="U384" s="27">
        <f t="shared" si="63"/>
        <v>287010</v>
      </c>
      <c r="V384" t="str">
        <f t="shared" si="64"/>
        <v>54-5-0158</v>
      </c>
      <c r="W384" t="str">
        <f t="shared" si="65"/>
        <v>2025_54_0158_5</v>
      </c>
    </row>
    <row r="385" spans="1:23" x14ac:dyDescent="0.3">
      <c r="A385" t="str">
        <f t="shared" si="55"/>
        <v>5450159</v>
      </c>
      <c r="B385" t="str">
        <f>IF('Source - Funds'!A385="","",'Source - Funds'!A385)</f>
        <v>2026</v>
      </c>
      <c r="C385" t="str">
        <f>IF('Source - Funds'!B385="","",'Source - Funds'!B385)</f>
        <v>54</v>
      </c>
      <c r="D385" t="str">
        <f>IF('Source - Funds'!C385="","",'Source - Funds'!C385)</f>
        <v>5</v>
      </c>
      <c r="E385" t="str">
        <f>IF('Source - Funds'!D385="","",'Source - Funds'!D385)</f>
        <v>0159</v>
      </c>
      <c r="F385" t="str">
        <f>IF('Source - Funds'!E385="","",'Source - Funds'!E385)</f>
        <v>WAVELAND PUBLIC LIBRARY</v>
      </c>
      <c r="G385" t="str">
        <f>IF('Source - Funds'!F385="","",'Source - Funds'!F385)</f>
        <v>0101</v>
      </c>
      <c r="H385" t="str">
        <f>IF('Source - Funds'!G385="","",'Source - Funds'!G385)</f>
        <v>GENERAL</v>
      </c>
      <c r="I385">
        <f>IF('Source - Funds'!H385="","",'Source - Funds'!H385)</f>
        <v>207416</v>
      </c>
      <c r="J385" t="str">
        <f>IF('Source - Funds'!I385="","",'Source - Funds'!I385)</f>
        <v/>
      </c>
      <c r="K385" t="str">
        <f>IF('Source - Funds'!J385="","",'Source - Funds'!J385)</f>
        <v>N</v>
      </c>
      <c r="L385">
        <f t="shared" si="56"/>
        <v>221116</v>
      </c>
      <c r="M385">
        <v>1.04</v>
      </c>
      <c r="N385" s="24">
        <f t="shared" si="57"/>
        <v>229960.64</v>
      </c>
      <c r="O385" s="24">
        <f t="shared" si="58"/>
        <v>229959.64</v>
      </c>
      <c r="P385" s="23">
        <f t="shared" si="59"/>
        <v>229959</v>
      </c>
      <c r="Q385" s="26" t="s">
        <v>215</v>
      </c>
      <c r="R385" t="str">
        <f t="shared" si="60"/>
        <v>54</v>
      </c>
      <c r="S385" t="str">
        <f t="shared" si="61"/>
        <v>0159</v>
      </c>
      <c r="T385" t="str">
        <f t="shared" si="62"/>
        <v>5</v>
      </c>
      <c r="U385" s="27">
        <f t="shared" si="63"/>
        <v>229959</v>
      </c>
      <c r="V385" t="str">
        <f t="shared" si="64"/>
        <v>54-5-0159</v>
      </c>
      <c r="W385" t="str">
        <f t="shared" si="65"/>
        <v>2025_54_0159_5</v>
      </c>
    </row>
    <row r="386" spans="1:23" x14ac:dyDescent="0.3">
      <c r="A386" t="str">
        <f t="shared" si="55"/>
        <v>5450159</v>
      </c>
      <c r="B386" t="str">
        <f>IF('Source - Funds'!A386="","",'Source - Funds'!A386)</f>
        <v>2026</v>
      </c>
      <c r="C386" t="str">
        <f>IF('Source - Funds'!B386="","",'Source - Funds'!B386)</f>
        <v>54</v>
      </c>
      <c r="D386" t="str">
        <f>IF('Source - Funds'!C386="","",'Source - Funds'!C386)</f>
        <v>5</v>
      </c>
      <c r="E386" t="str">
        <f>IF('Source - Funds'!D386="","",'Source - Funds'!D386)</f>
        <v>0159</v>
      </c>
      <c r="F386" t="str">
        <f>IF('Source - Funds'!E386="","",'Source - Funds'!E386)</f>
        <v>WAVELAND PUBLIC LIBRARY</v>
      </c>
      <c r="G386" t="str">
        <f>IF('Source - Funds'!F386="","",'Source - Funds'!F386)</f>
        <v>0061</v>
      </c>
      <c r="H386" t="str">
        <f>IF('Source - Funds'!G386="","",'Source - Funds'!G386)</f>
        <v>RAINY DAY</v>
      </c>
      <c r="I386">
        <f>IF('Source - Funds'!H386="","",'Source - Funds'!H386)</f>
        <v>3700</v>
      </c>
      <c r="J386" t="str">
        <f>IF('Source - Funds'!I386="","",'Source - Funds'!I386)</f>
        <v/>
      </c>
      <c r="K386" t="str">
        <f>IF('Source - Funds'!J386="","",'Source - Funds'!J386)</f>
        <v>N</v>
      </c>
      <c r="L386">
        <f t="shared" si="56"/>
        <v>221116</v>
      </c>
      <c r="M386">
        <v>1.04</v>
      </c>
      <c r="N386" s="24">
        <f t="shared" si="57"/>
        <v>229960.64</v>
      </c>
      <c r="O386" s="24">
        <f t="shared" si="58"/>
        <v>229959.64</v>
      </c>
      <c r="P386" s="23">
        <f t="shared" si="59"/>
        <v>229959</v>
      </c>
      <c r="Q386" s="26" t="s">
        <v>215</v>
      </c>
      <c r="R386" t="str">
        <f t="shared" si="60"/>
        <v>54</v>
      </c>
      <c r="S386" t="str">
        <f t="shared" si="61"/>
        <v>0159</v>
      </c>
      <c r="T386" t="str">
        <f t="shared" si="62"/>
        <v>5</v>
      </c>
      <c r="U386" s="27">
        <f t="shared" si="63"/>
        <v>229959</v>
      </c>
      <c r="V386" t="str">
        <f t="shared" si="64"/>
        <v>54-5-0159</v>
      </c>
      <c r="W386" t="str">
        <f t="shared" si="65"/>
        <v>2025_54_0159_5</v>
      </c>
    </row>
    <row r="387" spans="1:23" x14ac:dyDescent="0.3">
      <c r="A387" t="str">
        <f t="shared" ref="A387:A450" si="66">IF(K387="N",C387&amp;D387&amp;E387,J387&amp;D387&amp;E387)</f>
        <v>5450159</v>
      </c>
      <c r="B387" t="str">
        <f>IF('Source - Funds'!A387="","",'Source - Funds'!A387)</f>
        <v>2026</v>
      </c>
      <c r="C387" t="str">
        <f>IF('Source - Funds'!B387="","",'Source - Funds'!B387)</f>
        <v>54</v>
      </c>
      <c r="D387" t="str">
        <f>IF('Source - Funds'!C387="","",'Source - Funds'!C387)</f>
        <v>5</v>
      </c>
      <c r="E387" t="str">
        <f>IF('Source - Funds'!D387="","",'Source - Funds'!D387)</f>
        <v>0159</v>
      </c>
      <c r="F387" t="str">
        <f>IF('Source - Funds'!E387="","",'Source - Funds'!E387)</f>
        <v>WAVELAND PUBLIC LIBRARY</v>
      </c>
      <c r="G387" t="str">
        <f>IF('Source - Funds'!F387="","",'Source - Funds'!F387)</f>
        <v>2011</v>
      </c>
      <c r="H387" t="str">
        <f>IF('Source - Funds'!G387="","",'Source - Funds'!G387)</f>
        <v>LIRF</v>
      </c>
      <c r="I387">
        <f>IF('Source - Funds'!H387="","",'Source - Funds'!H387)</f>
        <v>10000</v>
      </c>
      <c r="J387" t="str">
        <f>IF('Source - Funds'!I387="","",'Source - Funds'!I387)</f>
        <v/>
      </c>
      <c r="K387" t="str">
        <f>IF('Source - Funds'!J387="","",'Source - Funds'!J387)</f>
        <v>N</v>
      </c>
      <c r="L387">
        <f t="shared" ref="L387:L450" si="67">SUMIF(A:A,A387,I:I)</f>
        <v>221116</v>
      </c>
      <c r="M387">
        <v>1.04</v>
      </c>
      <c r="N387" s="24">
        <f t="shared" ref="N387:N450" si="68">M387*L387</f>
        <v>229960.64</v>
      </c>
      <c r="O387" s="24">
        <f t="shared" ref="O387:O450" si="69">IF(N387&gt;0,N387-1,"")</f>
        <v>229959.64</v>
      </c>
      <c r="P387" s="23">
        <f t="shared" ref="P387:P450" si="70">ROUNDDOWN(O387,0)</f>
        <v>229959</v>
      </c>
      <c r="Q387" s="26" t="s">
        <v>215</v>
      </c>
      <c r="R387" t="str">
        <f t="shared" ref="R387:R450" si="71">IF(K387="N",C387,J387)</f>
        <v>54</v>
      </c>
      <c r="S387" t="str">
        <f t="shared" ref="S387:S450" si="72">E387</f>
        <v>0159</v>
      </c>
      <c r="T387" t="str">
        <f t="shared" ref="T387:T450" si="73">D387</f>
        <v>5</v>
      </c>
      <c r="U387" s="27">
        <f t="shared" ref="U387:U450" si="74">P387</f>
        <v>229959</v>
      </c>
      <c r="V387" t="str">
        <f t="shared" ref="V387:V450" si="75">R387&amp;"-"&amp;T387&amp;"-"&amp;S387</f>
        <v>54-5-0159</v>
      </c>
      <c r="W387" t="str">
        <f t="shared" ref="W387:W450" si="76">Q387&amp;"_"&amp;R387&amp;"_"&amp;S387&amp;"_"&amp;T387</f>
        <v>2025_54_0159_5</v>
      </c>
    </row>
    <row r="388" spans="1:23" x14ac:dyDescent="0.3">
      <c r="A388" t="str">
        <f t="shared" si="66"/>
        <v>5550160</v>
      </c>
      <c r="B388" t="str">
        <f>IF('Source - Funds'!A388="","",'Source - Funds'!A388)</f>
        <v>2026</v>
      </c>
      <c r="C388" t="str">
        <f>IF('Source - Funds'!B388="","",'Source - Funds'!B388)</f>
        <v>55</v>
      </c>
      <c r="D388" t="str">
        <f>IF('Source - Funds'!C388="","",'Source - Funds'!C388)</f>
        <v>5</v>
      </c>
      <c r="E388" t="str">
        <f>IF('Source - Funds'!D388="","",'Source - Funds'!D388)</f>
        <v>0160</v>
      </c>
      <c r="F388" t="str">
        <f>IF('Source - Funds'!E388="","",'Source - Funds'!E388)</f>
        <v>MORGAN COUNTY PUBLIC LIBRARY</v>
      </c>
      <c r="G388" t="str">
        <f>IF('Source - Funds'!F388="","",'Source - Funds'!F388)</f>
        <v>2011</v>
      </c>
      <c r="H388" t="str">
        <f>IF('Source - Funds'!G388="","",'Source - Funds'!G388)</f>
        <v>LIRF</v>
      </c>
      <c r="I388">
        <f>IF('Source - Funds'!H388="","",'Source - Funds'!H388)</f>
        <v>0</v>
      </c>
      <c r="J388" t="str">
        <f>IF('Source - Funds'!I388="","",'Source - Funds'!I388)</f>
        <v/>
      </c>
      <c r="K388" t="str">
        <f>IF('Source - Funds'!J388="","",'Source - Funds'!J388)</f>
        <v>N</v>
      </c>
      <c r="L388">
        <f t="shared" si="67"/>
        <v>3809515</v>
      </c>
      <c r="M388">
        <v>1.04</v>
      </c>
      <c r="N388" s="24">
        <f t="shared" si="68"/>
        <v>3961895.6</v>
      </c>
      <c r="O388" s="24">
        <f t="shared" si="69"/>
        <v>3961894.6</v>
      </c>
      <c r="P388" s="23">
        <f t="shared" si="70"/>
        <v>3961894</v>
      </c>
      <c r="Q388" s="26" t="s">
        <v>215</v>
      </c>
      <c r="R388" t="str">
        <f t="shared" si="71"/>
        <v>55</v>
      </c>
      <c r="S388" t="str">
        <f t="shared" si="72"/>
        <v>0160</v>
      </c>
      <c r="T388" t="str">
        <f t="shared" si="73"/>
        <v>5</v>
      </c>
      <c r="U388" s="27">
        <f t="shared" si="74"/>
        <v>3961894</v>
      </c>
      <c r="V388" t="str">
        <f t="shared" si="75"/>
        <v>55-5-0160</v>
      </c>
      <c r="W388" t="str">
        <f t="shared" si="76"/>
        <v>2025_55_0160_5</v>
      </c>
    </row>
    <row r="389" spans="1:23" x14ac:dyDescent="0.3">
      <c r="A389" t="str">
        <f t="shared" si="66"/>
        <v>5550160</v>
      </c>
      <c r="B389" t="str">
        <f>IF('Source - Funds'!A389="","",'Source - Funds'!A389)</f>
        <v>2026</v>
      </c>
      <c r="C389" t="str">
        <f>IF('Source - Funds'!B389="","",'Source - Funds'!B389)</f>
        <v>55</v>
      </c>
      <c r="D389" t="str">
        <f>IF('Source - Funds'!C389="","",'Source - Funds'!C389)</f>
        <v>5</v>
      </c>
      <c r="E389" t="str">
        <f>IF('Source - Funds'!D389="","",'Source - Funds'!D389)</f>
        <v>0160</v>
      </c>
      <c r="F389" t="str">
        <f>IF('Source - Funds'!E389="","",'Source - Funds'!E389)</f>
        <v>MORGAN COUNTY PUBLIC LIBRARY</v>
      </c>
      <c r="G389" t="str">
        <f>IF('Source - Funds'!F389="","",'Source - Funds'!F389)</f>
        <v>0181</v>
      </c>
      <c r="H389" t="str">
        <f>IF('Source - Funds'!G389="","",'Source - Funds'!G389)</f>
        <v>DEBT PAYMENT</v>
      </c>
      <c r="I389">
        <f>IF('Source - Funds'!H389="","",'Source - Funds'!H389)</f>
        <v>226710</v>
      </c>
      <c r="J389" t="str">
        <f>IF('Source - Funds'!I389="","",'Source - Funds'!I389)</f>
        <v/>
      </c>
      <c r="K389" t="str">
        <f>IF('Source - Funds'!J389="","",'Source - Funds'!J389)</f>
        <v>N</v>
      </c>
      <c r="L389">
        <f t="shared" si="67"/>
        <v>3809515</v>
      </c>
      <c r="M389">
        <v>1.04</v>
      </c>
      <c r="N389" s="24">
        <f t="shared" si="68"/>
        <v>3961895.6</v>
      </c>
      <c r="O389" s="24">
        <f t="shared" si="69"/>
        <v>3961894.6</v>
      </c>
      <c r="P389" s="23">
        <f t="shared" si="70"/>
        <v>3961894</v>
      </c>
      <c r="Q389" s="26" t="s">
        <v>215</v>
      </c>
      <c r="R389" t="str">
        <f t="shared" si="71"/>
        <v>55</v>
      </c>
      <c r="S389" t="str">
        <f t="shared" si="72"/>
        <v>0160</v>
      </c>
      <c r="T389" t="str">
        <f t="shared" si="73"/>
        <v>5</v>
      </c>
      <c r="U389" s="27">
        <f t="shared" si="74"/>
        <v>3961894</v>
      </c>
      <c r="V389" t="str">
        <f t="shared" si="75"/>
        <v>55-5-0160</v>
      </c>
      <c r="W389" t="str">
        <f t="shared" si="76"/>
        <v>2025_55_0160_5</v>
      </c>
    </row>
    <row r="390" spans="1:23" x14ac:dyDescent="0.3">
      <c r="A390" t="str">
        <f t="shared" si="66"/>
        <v>5550160</v>
      </c>
      <c r="B390" t="str">
        <f>IF('Source - Funds'!A390="","",'Source - Funds'!A390)</f>
        <v>2026</v>
      </c>
      <c r="C390" t="str">
        <f>IF('Source - Funds'!B390="","",'Source - Funds'!B390)</f>
        <v>55</v>
      </c>
      <c r="D390" t="str">
        <f>IF('Source - Funds'!C390="","",'Source - Funds'!C390)</f>
        <v>5</v>
      </c>
      <c r="E390" t="str">
        <f>IF('Source - Funds'!D390="","",'Source - Funds'!D390)</f>
        <v>0160</v>
      </c>
      <c r="F390" t="str">
        <f>IF('Source - Funds'!E390="","",'Source - Funds'!E390)</f>
        <v>MORGAN COUNTY PUBLIC LIBRARY</v>
      </c>
      <c r="G390" t="str">
        <f>IF('Source - Funds'!F390="","",'Source - Funds'!F390)</f>
        <v>0061</v>
      </c>
      <c r="H390" t="str">
        <f>IF('Source - Funds'!G390="","",'Source - Funds'!G390)</f>
        <v>RAINY DAY</v>
      </c>
      <c r="I390">
        <f>IF('Source - Funds'!H390="","",'Source - Funds'!H390)</f>
        <v>100000</v>
      </c>
      <c r="J390" t="str">
        <f>IF('Source - Funds'!I390="","",'Source - Funds'!I390)</f>
        <v/>
      </c>
      <c r="K390" t="str">
        <f>IF('Source - Funds'!J390="","",'Source - Funds'!J390)</f>
        <v>N</v>
      </c>
      <c r="L390">
        <f t="shared" si="67"/>
        <v>3809515</v>
      </c>
      <c r="M390">
        <v>1.04</v>
      </c>
      <c r="N390" s="24">
        <f t="shared" si="68"/>
        <v>3961895.6</v>
      </c>
      <c r="O390" s="24">
        <f t="shared" si="69"/>
        <v>3961894.6</v>
      </c>
      <c r="P390" s="23">
        <f t="shared" si="70"/>
        <v>3961894</v>
      </c>
      <c r="Q390" s="26" t="s">
        <v>215</v>
      </c>
      <c r="R390" t="str">
        <f t="shared" si="71"/>
        <v>55</v>
      </c>
      <c r="S390" t="str">
        <f t="shared" si="72"/>
        <v>0160</v>
      </c>
      <c r="T390" t="str">
        <f t="shared" si="73"/>
        <v>5</v>
      </c>
      <c r="U390" s="27">
        <f t="shared" si="74"/>
        <v>3961894</v>
      </c>
      <c r="V390" t="str">
        <f t="shared" si="75"/>
        <v>55-5-0160</v>
      </c>
      <c r="W390" t="str">
        <f t="shared" si="76"/>
        <v>2025_55_0160_5</v>
      </c>
    </row>
    <row r="391" spans="1:23" x14ac:dyDescent="0.3">
      <c r="A391" t="str">
        <f t="shared" si="66"/>
        <v>5550160</v>
      </c>
      <c r="B391" t="str">
        <f>IF('Source - Funds'!A391="","",'Source - Funds'!A391)</f>
        <v>2026</v>
      </c>
      <c r="C391" t="str">
        <f>IF('Source - Funds'!B391="","",'Source - Funds'!B391)</f>
        <v>55</v>
      </c>
      <c r="D391" t="str">
        <f>IF('Source - Funds'!C391="","",'Source - Funds'!C391)</f>
        <v>5</v>
      </c>
      <c r="E391" t="str">
        <f>IF('Source - Funds'!D391="","",'Source - Funds'!D391)</f>
        <v>0160</v>
      </c>
      <c r="F391" t="str">
        <f>IF('Source - Funds'!E391="","",'Source - Funds'!E391)</f>
        <v>MORGAN COUNTY PUBLIC LIBRARY</v>
      </c>
      <c r="G391" t="str">
        <f>IF('Source - Funds'!F391="","",'Source - Funds'!F391)</f>
        <v>0101</v>
      </c>
      <c r="H391" t="str">
        <f>IF('Source - Funds'!G391="","",'Source - Funds'!G391)</f>
        <v>GENERAL</v>
      </c>
      <c r="I391">
        <f>IF('Source - Funds'!H391="","",'Source - Funds'!H391)</f>
        <v>3482805</v>
      </c>
      <c r="J391" t="str">
        <f>IF('Source - Funds'!I391="","",'Source - Funds'!I391)</f>
        <v/>
      </c>
      <c r="K391" t="str">
        <f>IF('Source - Funds'!J391="","",'Source - Funds'!J391)</f>
        <v>N</v>
      </c>
      <c r="L391">
        <f t="shared" si="67"/>
        <v>3809515</v>
      </c>
      <c r="M391">
        <v>1.04</v>
      </c>
      <c r="N391" s="24">
        <f t="shared" si="68"/>
        <v>3961895.6</v>
      </c>
      <c r="O391" s="24">
        <f t="shared" si="69"/>
        <v>3961894.6</v>
      </c>
      <c r="P391" s="23">
        <f t="shared" si="70"/>
        <v>3961894</v>
      </c>
      <c r="Q391" s="26" t="s">
        <v>215</v>
      </c>
      <c r="R391" t="str">
        <f t="shared" si="71"/>
        <v>55</v>
      </c>
      <c r="S391" t="str">
        <f t="shared" si="72"/>
        <v>0160</v>
      </c>
      <c r="T391" t="str">
        <f t="shared" si="73"/>
        <v>5</v>
      </c>
      <c r="U391" s="27">
        <f t="shared" si="74"/>
        <v>3961894</v>
      </c>
      <c r="V391" t="str">
        <f t="shared" si="75"/>
        <v>55-5-0160</v>
      </c>
      <c r="W391" t="str">
        <f t="shared" si="76"/>
        <v>2025_55_0160_5</v>
      </c>
    </row>
    <row r="392" spans="1:23" x14ac:dyDescent="0.3">
      <c r="A392" t="str">
        <f t="shared" si="66"/>
        <v>5550161</v>
      </c>
      <c r="B392" t="str">
        <f>IF('Source - Funds'!A392="","",'Source - Funds'!A392)</f>
        <v>2026</v>
      </c>
      <c r="C392" t="str">
        <f>IF('Source - Funds'!B392="","",'Source - Funds'!B392)</f>
        <v>55</v>
      </c>
      <c r="D392" t="str">
        <f>IF('Source - Funds'!C392="","",'Source - Funds'!C392)</f>
        <v>5</v>
      </c>
      <c r="E392" t="str">
        <f>IF('Source - Funds'!D392="","",'Source - Funds'!D392)</f>
        <v>0161</v>
      </c>
      <c r="F392" t="str">
        <f>IF('Source - Funds'!E392="","",'Source - Funds'!E392)</f>
        <v>MOORESVILLE PUBLIC LIBRARY</v>
      </c>
      <c r="G392" t="str">
        <f>IF('Source - Funds'!F392="","",'Source - Funds'!F392)</f>
        <v>0101</v>
      </c>
      <c r="H392" t="str">
        <f>IF('Source - Funds'!G392="","",'Source - Funds'!G392)</f>
        <v>GENERAL</v>
      </c>
      <c r="I392">
        <f>IF('Source - Funds'!H392="","",'Source - Funds'!H392)</f>
        <v>1280341</v>
      </c>
      <c r="J392" t="str">
        <f>IF('Source - Funds'!I392="","",'Source - Funds'!I392)</f>
        <v/>
      </c>
      <c r="K392" t="str">
        <f>IF('Source - Funds'!J392="","",'Source - Funds'!J392)</f>
        <v>N</v>
      </c>
      <c r="L392">
        <f t="shared" si="67"/>
        <v>1912829</v>
      </c>
      <c r="M392">
        <v>1.04</v>
      </c>
      <c r="N392" s="24">
        <f t="shared" si="68"/>
        <v>1989342.1600000001</v>
      </c>
      <c r="O392" s="24">
        <f t="shared" si="69"/>
        <v>1989341.1600000001</v>
      </c>
      <c r="P392" s="23">
        <f t="shared" si="70"/>
        <v>1989341</v>
      </c>
      <c r="Q392" s="26" t="s">
        <v>215</v>
      </c>
      <c r="R392" t="str">
        <f t="shared" si="71"/>
        <v>55</v>
      </c>
      <c r="S392" t="str">
        <f t="shared" si="72"/>
        <v>0161</v>
      </c>
      <c r="T392" t="str">
        <f t="shared" si="73"/>
        <v>5</v>
      </c>
      <c r="U392" s="27">
        <f t="shared" si="74"/>
        <v>1989341</v>
      </c>
      <c r="V392" t="str">
        <f t="shared" si="75"/>
        <v>55-5-0161</v>
      </c>
      <c r="W392" t="str">
        <f t="shared" si="76"/>
        <v>2025_55_0161_5</v>
      </c>
    </row>
    <row r="393" spans="1:23" x14ac:dyDescent="0.3">
      <c r="A393" t="str">
        <f t="shared" si="66"/>
        <v>5550161</v>
      </c>
      <c r="B393" t="str">
        <f>IF('Source - Funds'!A393="","",'Source - Funds'!A393)</f>
        <v>2026</v>
      </c>
      <c r="C393" t="str">
        <f>IF('Source - Funds'!B393="","",'Source - Funds'!B393)</f>
        <v>55</v>
      </c>
      <c r="D393" t="str">
        <f>IF('Source - Funds'!C393="","",'Source - Funds'!C393)</f>
        <v>5</v>
      </c>
      <c r="E393" t="str">
        <f>IF('Source - Funds'!D393="","",'Source - Funds'!D393)</f>
        <v>0161</v>
      </c>
      <c r="F393" t="str">
        <f>IF('Source - Funds'!E393="","",'Source - Funds'!E393)</f>
        <v>MOORESVILLE PUBLIC LIBRARY</v>
      </c>
      <c r="G393" t="str">
        <f>IF('Source - Funds'!F393="","",'Source - Funds'!F393)</f>
        <v>0061</v>
      </c>
      <c r="H393" t="str">
        <f>IF('Source - Funds'!G393="","",'Source - Funds'!G393)</f>
        <v>RAINY DAY</v>
      </c>
      <c r="I393">
        <f>IF('Source - Funds'!H393="","",'Source - Funds'!H393)</f>
        <v>160000</v>
      </c>
      <c r="J393" t="str">
        <f>IF('Source - Funds'!I393="","",'Source - Funds'!I393)</f>
        <v/>
      </c>
      <c r="K393" t="str">
        <f>IF('Source - Funds'!J393="","",'Source - Funds'!J393)</f>
        <v>N</v>
      </c>
      <c r="L393">
        <f t="shared" si="67"/>
        <v>1912829</v>
      </c>
      <c r="M393">
        <v>1.04</v>
      </c>
      <c r="N393" s="24">
        <f t="shared" si="68"/>
        <v>1989342.1600000001</v>
      </c>
      <c r="O393" s="24">
        <f t="shared" si="69"/>
        <v>1989341.1600000001</v>
      </c>
      <c r="P393" s="23">
        <f t="shared" si="70"/>
        <v>1989341</v>
      </c>
      <c r="Q393" s="26" t="s">
        <v>215</v>
      </c>
      <c r="R393" t="str">
        <f t="shared" si="71"/>
        <v>55</v>
      </c>
      <c r="S393" t="str">
        <f t="shared" si="72"/>
        <v>0161</v>
      </c>
      <c r="T393" t="str">
        <f t="shared" si="73"/>
        <v>5</v>
      </c>
      <c r="U393" s="27">
        <f t="shared" si="74"/>
        <v>1989341</v>
      </c>
      <c r="V393" t="str">
        <f t="shared" si="75"/>
        <v>55-5-0161</v>
      </c>
      <c r="W393" t="str">
        <f t="shared" si="76"/>
        <v>2025_55_0161_5</v>
      </c>
    </row>
    <row r="394" spans="1:23" x14ac:dyDescent="0.3">
      <c r="A394" t="str">
        <f t="shared" si="66"/>
        <v>5550161</v>
      </c>
      <c r="B394" t="str">
        <f>IF('Source - Funds'!A394="","",'Source - Funds'!A394)</f>
        <v>2026</v>
      </c>
      <c r="C394" t="str">
        <f>IF('Source - Funds'!B394="","",'Source - Funds'!B394)</f>
        <v>55</v>
      </c>
      <c r="D394" t="str">
        <f>IF('Source - Funds'!C394="","",'Source - Funds'!C394)</f>
        <v>5</v>
      </c>
      <c r="E394" t="str">
        <f>IF('Source - Funds'!D394="","",'Source - Funds'!D394)</f>
        <v>0161</v>
      </c>
      <c r="F394" t="str">
        <f>IF('Source - Funds'!E394="","",'Source - Funds'!E394)</f>
        <v>MOORESVILLE PUBLIC LIBRARY</v>
      </c>
      <c r="G394" t="str">
        <f>IF('Source - Funds'!F394="","",'Source - Funds'!F394)</f>
        <v>0283</v>
      </c>
      <c r="H394" t="str">
        <f>IF('Source - Funds'!G394="","",'Source - Funds'!G394)</f>
        <v>L/R PAYMENT</v>
      </c>
      <c r="I394">
        <f>IF('Source - Funds'!H394="","",'Source - Funds'!H394)</f>
        <v>0</v>
      </c>
      <c r="J394" t="str">
        <f>IF('Source - Funds'!I394="","",'Source - Funds'!I394)</f>
        <v/>
      </c>
      <c r="K394" t="str">
        <f>IF('Source - Funds'!J394="","",'Source - Funds'!J394)</f>
        <v>N</v>
      </c>
      <c r="L394">
        <f t="shared" si="67"/>
        <v>1912829</v>
      </c>
      <c r="M394">
        <v>1.04</v>
      </c>
      <c r="N394" s="24">
        <f t="shared" si="68"/>
        <v>1989342.1600000001</v>
      </c>
      <c r="O394" s="24">
        <f t="shared" si="69"/>
        <v>1989341.1600000001</v>
      </c>
      <c r="P394" s="23">
        <f t="shared" si="70"/>
        <v>1989341</v>
      </c>
      <c r="Q394" s="26" t="s">
        <v>215</v>
      </c>
      <c r="R394" t="str">
        <f t="shared" si="71"/>
        <v>55</v>
      </c>
      <c r="S394" t="str">
        <f t="shared" si="72"/>
        <v>0161</v>
      </c>
      <c r="T394" t="str">
        <f t="shared" si="73"/>
        <v>5</v>
      </c>
      <c r="U394" s="27">
        <f t="shared" si="74"/>
        <v>1989341</v>
      </c>
      <c r="V394" t="str">
        <f t="shared" si="75"/>
        <v>55-5-0161</v>
      </c>
      <c r="W394" t="str">
        <f t="shared" si="76"/>
        <v>2025_55_0161_5</v>
      </c>
    </row>
    <row r="395" spans="1:23" x14ac:dyDescent="0.3">
      <c r="A395" t="str">
        <f t="shared" si="66"/>
        <v>5550161</v>
      </c>
      <c r="B395" t="str">
        <f>IF('Source - Funds'!A395="","",'Source - Funds'!A395)</f>
        <v>2026</v>
      </c>
      <c r="C395" t="str">
        <f>IF('Source - Funds'!B395="","",'Source - Funds'!B395)</f>
        <v>55</v>
      </c>
      <c r="D395" t="str">
        <f>IF('Source - Funds'!C395="","",'Source - Funds'!C395)</f>
        <v>5</v>
      </c>
      <c r="E395" t="str">
        <f>IF('Source - Funds'!D395="","",'Source - Funds'!D395)</f>
        <v>0161</v>
      </c>
      <c r="F395" t="str">
        <f>IF('Source - Funds'!E395="","",'Source - Funds'!E395)</f>
        <v>MOORESVILLE PUBLIC LIBRARY</v>
      </c>
      <c r="G395" t="str">
        <f>IF('Source - Funds'!F395="","",'Source - Funds'!F395)</f>
        <v>2011</v>
      </c>
      <c r="H395" t="str">
        <f>IF('Source - Funds'!G395="","",'Source - Funds'!G395)</f>
        <v>LIRF</v>
      </c>
      <c r="I395">
        <f>IF('Source - Funds'!H395="","",'Source - Funds'!H395)</f>
        <v>0</v>
      </c>
      <c r="J395" t="str">
        <f>IF('Source - Funds'!I395="","",'Source - Funds'!I395)</f>
        <v/>
      </c>
      <c r="K395" t="str">
        <f>IF('Source - Funds'!J395="","",'Source - Funds'!J395)</f>
        <v>N</v>
      </c>
      <c r="L395">
        <f t="shared" si="67"/>
        <v>1912829</v>
      </c>
      <c r="M395">
        <v>1.04</v>
      </c>
      <c r="N395" s="24">
        <f t="shared" si="68"/>
        <v>1989342.1600000001</v>
      </c>
      <c r="O395" s="24">
        <f t="shared" si="69"/>
        <v>1989341.1600000001</v>
      </c>
      <c r="P395" s="23">
        <f t="shared" si="70"/>
        <v>1989341</v>
      </c>
      <c r="Q395" s="26" t="s">
        <v>215</v>
      </c>
      <c r="R395" t="str">
        <f t="shared" si="71"/>
        <v>55</v>
      </c>
      <c r="S395" t="str">
        <f t="shared" si="72"/>
        <v>0161</v>
      </c>
      <c r="T395" t="str">
        <f t="shared" si="73"/>
        <v>5</v>
      </c>
      <c r="U395" s="27">
        <f t="shared" si="74"/>
        <v>1989341</v>
      </c>
      <c r="V395" t="str">
        <f t="shared" si="75"/>
        <v>55-5-0161</v>
      </c>
      <c r="W395" t="str">
        <f t="shared" si="76"/>
        <v>2025_55_0161_5</v>
      </c>
    </row>
    <row r="396" spans="1:23" x14ac:dyDescent="0.3">
      <c r="A396" t="str">
        <f t="shared" si="66"/>
        <v>5550161</v>
      </c>
      <c r="B396" t="str">
        <f>IF('Source - Funds'!A396="","",'Source - Funds'!A396)</f>
        <v>2026</v>
      </c>
      <c r="C396" t="str">
        <f>IF('Source - Funds'!B396="","",'Source - Funds'!B396)</f>
        <v>55</v>
      </c>
      <c r="D396" t="str">
        <f>IF('Source - Funds'!C396="","",'Source - Funds'!C396)</f>
        <v>5</v>
      </c>
      <c r="E396" t="str">
        <f>IF('Source - Funds'!D396="","",'Source - Funds'!D396)</f>
        <v>0161</v>
      </c>
      <c r="F396" t="str">
        <f>IF('Source - Funds'!E396="","",'Source - Funds'!E396)</f>
        <v>MOORESVILLE PUBLIC LIBRARY</v>
      </c>
      <c r="G396" t="str">
        <f>IF('Source - Funds'!F396="","",'Source - Funds'!F396)</f>
        <v>0180</v>
      </c>
      <c r="H396" t="str">
        <f>IF('Source - Funds'!G396="","",'Source - Funds'!G396)</f>
        <v>DEBT SERVICE</v>
      </c>
      <c r="I396">
        <f>IF('Source - Funds'!H396="","",'Source - Funds'!H396)</f>
        <v>472488</v>
      </c>
      <c r="J396" t="str">
        <f>IF('Source - Funds'!I396="","",'Source - Funds'!I396)</f>
        <v/>
      </c>
      <c r="K396" t="str">
        <f>IF('Source - Funds'!J396="","",'Source - Funds'!J396)</f>
        <v>N</v>
      </c>
      <c r="L396">
        <f t="shared" si="67"/>
        <v>1912829</v>
      </c>
      <c r="M396">
        <v>1.04</v>
      </c>
      <c r="N396" s="24">
        <f t="shared" si="68"/>
        <v>1989342.1600000001</v>
      </c>
      <c r="O396" s="24">
        <f t="shared" si="69"/>
        <v>1989341.1600000001</v>
      </c>
      <c r="P396" s="23">
        <f t="shared" si="70"/>
        <v>1989341</v>
      </c>
      <c r="Q396" s="26" t="s">
        <v>215</v>
      </c>
      <c r="R396" t="str">
        <f t="shared" si="71"/>
        <v>55</v>
      </c>
      <c r="S396" t="str">
        <f t="shared" si="72"/>
        <v>0161</v>
      </c>
      <c r="T396" t="str">
        <f t="shared" si="73"/>
        <v>5</v>
      </c>
      <c r="U396" s="27">
        <f t="shared" si="74"/>
        <v>1989341</v>
      </c>
      <c r="V396" t="str">
        <f t="shared" si="75"/>
        <v>55-5-0161</v>
      </c>
      <c r="W396" t="str">
        <f t="shared" si="76"/>
        <v>2025_55_0161_5</v>
      </c>
    </row>
    <row r="397" spans="1:23" x14ac:dyDescent="0.3">
      <c r="A397" t="str">
        <f t="shared" si="66"/>
        <v>5650162</v>
      </c>
      <c r="B397" t="str">
        <f>IF('Source - Funds'!A397="","",'Source - Funds'!A397)</f>
        <v>2026</v>
      </c>
      <c r="C397" t="str">
        <f>IF('Source - Funds'!B397="","",'Source - Funds'!B397)</f>
        <v>56</v>
      </c>
      <c r="D397" t="str">
        <f>IF('Source - Funds'!C397="","",'Source - Funds'!C397)</f>
        <v>5</v>
      </c>
      <c r="E397" t="str">
        <f>IF('Source - Funds'!D397="","",'Source - Funds'!D397)</f>
        <v>0162</v>
      </c>
      <c r="F397" t="str">
        <f>IF('Source - Funds'!E397="","",'Source - Funds'!E397)</f>
        <v>BROOK PUBLIC LIBRARY</v>
      </c>
      <c r="G397" t="str">
        <f>IF('Source - Funds'!F397="","",'Source - Funds'!F397)</f>
        <v>0061</v>
      </c>
      <c r="H397" t="str">
        <f>IF('Source - Funds'!G397="","",'Source - Funds'!G397)</f>
        <v>RAINY DAY</v>
      </c>
      <c r="I397">
        <f>IF('Source - Funds'!H397="","",'Source - Funds'!H397)</f>
        <v>30000</v>
      </c>
      <c r="J397" t="str">
        <f>IF('Source - Funds'!I397="","",'Source - Funds'!I397)</f>
        <v/>
      </c>
      <c r="K397" t="str">
        <f>IF('Source - Funds'!J397="","",'Source - Funds'!J397)</f>
        <v>N</v>
      </c>
      <c r="L397">
        <f t="shared" si="67"/>
        <v>360763</v>
      </c>
      <c r="M397">
        <v>1.04</v>
      </c>
      <c r="N397" s="24">
        <f t="shared" si="68"/>
        <v>375193.52</v>
      </c>
      <c r="O397" s="24">
        <f t="shared" si="69"/>
        <v>375192.52</v>
      </c>
      <c r="P397" s="23">
        <f t="shared" si="70"/>
        <v>375192</v>
      </c>
      <c r="Q397" s="26" t="s">
        <v>215</v>
      </c>
      <c r="R397" t="str">
        <f t="shared" si="71"/>
        <v>56</v>
      </c>
      <c r="S397" t="str">
        <f t="shared" si="72"/>
        <v>0162</v>
      </c>
      <c r="T397" t="str">
        <f t="shared" si="73"/>
        <v>5</v>
      </c>
      <c r="U397" s="27">
        <f t="shared" si="74"/>
        <v>375192</v>
      </c>
      <c r="V397" t="str">
        <f t="shared" si="75"/>
        <v>56-5-0162</v>
      </c>
      <c r="W397" t="str">
        <f t="shared" si="76"/>
        <v>2025_56_0162_5</v>
      </c>
    </row>
    <row r="398" spans="1:23" x14ac:dyDescent="0.3">
      <c r="A398" t="str">
        <f t="shared" si="66"/>
        <v>5650162</v>
      </c>
      <c r="B398" t="str">
        <f>IF('Source - Funds'!A398="","",'Source - Funds'!A398)</f>
        <v>2026</v>
      </c>
      <c r="C398" t="str">
        <f>IF('Source - Funds'!B398="","",'Source - Funds'!B398)</f>
        <v>56</v>
      </c>
      <c r="D398" t="str">
        <f>IF('Source - Funds'!C398="","",'Source - Funds'!C398)</f>
        <v>5</v>
      </c>
      <c r="E398" t="str">
        <f>IF('Source - Funds'!D398="","",'Source - Funds'!D398)</f>
        <v>0162</v>
      </c>
      <c r="F398" t="str">
        <f>IF('Source - Funds'!E398="","",'Source - Funds'!E398)</f>
        <v>BROOK PUBLIC LIBRARY</v>
      </c>
      <c r="G398" t="str">
        <f>IF('Source - Funds'!F398="","",'Source - Funds'!F398)</f>
        <v>0101</v>
      </c>
      <c r="H398" t="str">
        <f>IF('Source - Funds'!G398="","",'Source - Funds'!G398)</f>
        <v>GENERAL</v>
      </c>
      <c r="I398">
        <f>IF('Source - Funds'!H398="","",'Source - Funds'!H398)</f>
        <v>330763</v>
      </c>
      <c r="J398" t="str">
        <f>IF('Source - Funds'!I398="","",'Source - Funds'!I398)</f>
        <v/>
      </c>
      <c r="K398" t="str">
        <f>IF('Source - Funds'!J398="","",'Source - Funds'!J398)</f>
        <v>N</v>
      </c>
      <c r="L398">
        <f t="shared" si="67"/>
        <v>360763</v>
      </c>
      <c r="M398">
        <v>1.04</v>
      </c>
      <c r="N398" s="24">
        <f t="shared" si="68"/>
        <v>375193.52</v>
      </c>
      <c r="O398" s="24">
        <f t="shared" si="69"/>
        <v>375192.52</v>
      </c>
      <c r="P398" s="23">
        <f t="shared" si="70"/>
        <v>375192</v>
      </c>
      <c r="Q398" s="26" t="s">
        <v>215</v>
      </c>
      <c r="R398" t="str">
        <f t="shared" si="71"/>
        <v>56</v>
      </c>
      <c r="S398" t="str">
        <f t="shared" si="72"/>
        <v>0162</v>
      </c>
      <c r="T398" t="str">
        <f t="shared" si="73"/>
        <v>5</v>
      </c>
      <c r="U398" s="27">
        <f t="shared" si="74"/>
        <v>375192</v>
      </c>
      <c r="V398" t="str">
        <f t="shared" si="75"/>
        <v>56-5-0162</v>
      </c>
      <c r="W398" t="str">
        <f t="shared" si="76"/>
        <v>2025_56_0162_5</v>
      </c>
    </row>
    <row r="399" spans="1:23" x14ac:dyDescent="0.3">
      <c r="A399" t="str">
        <f t="shared" si="66"/>
        <v>5650163</v>
      </c>
      <c r="B399" t="str">
        <f>IF('Source - Funds'!A399="","",'Source - Funds'!A399)</f>
        <v>2026</v>
      </c>
      <c r="C399" t="str">
        <f>IF('Source - Funds'!B399="","",'Source - Funds'!B399)</f>
        <v>56</v>
      </c>
      <c r="D399" t="str">
        <f>IF('Source - Funds'!C399="","",'Source - Funds'!C399)</f>
        <v>5</v>
      </c>
      <c r="E399" t="str">
        <f>IF('Source - Funds'!D399="","",'Source - Funds'!D399)</f>
        <v>0163</v>
      </c>
      <c r="F399" t="str">
        <f>IF('Source - Funds'!E399="","",'Source - Funds'!E399)</f>
        <v>GOODLAND PUBLIC LIBRARY</v>
      </c>
      <c r="G399" t="str">
        <f>IF('Source - Funds'!F399="","",'Source - Funds'!F399)</f>
        <v>0101</v>
      </c>
      <c r="H399" t="str">
        <f>IF('Source - Funds'!G399="","",'Source - Funds'!G399)</f>
        <v>GENERAL</v>
      </c>
      <c r="I399">
        <f>IF('Source - Funds'!H399="","",'Source - Funds'!H399)</f>
        <v>246502</v>
      </c>
      <c r="J399" t="str">
        <f>IF('Source - Funds'!I399="","",'Source - Funds'!I399)</f>
        <v/>
      </c>
      <c r="K399" t="str">
        <f>IF('Source - Funds'!J399="","",'Source - Funds'!J399)</f>
        <v>N</v>
      </c>
      <c r="L399">
        <f t="shared" si="67"/>
        <v>256952</v>
      </c>
      <c r="M399">
        <v>1.04</v>
      </c>
      <c r="N399" s="24">
        <f t="shared" si="68"/>
        <v>267230.08000000002</v>
      </c>
      <c r="O399" s="24">
        <f t="shared" si="69"/>
        <v>267229.08</v>
      </c>
      <c r="P399" s="23">
        <f t="shared" si="70"/>
        <v>267229</v>
      </c>
      <c r="Q399" s="26" t="s">
        <v>215</v>
      </c>
      <c r="R399" t="str">
        <f t="shared" si="71"/>
        <v>56</v>
      </c>
      <c r="S399" t="str">
        <f t="shared" si="72"/>
        <v>0163</v>
      </c>
      <c r="T399" t="str">
        <f t="shared" si="73"/>
        <v>5</v>
      </c>
      <c r="U399" s="27">
        <f t="shared" si="74"/>
        <v>267229</v>
      </c>
      <c r="V399" t="str">
        <f t="shared" si="75"/>
        <v>56-5-0163</v>
      </c>
      <c r="W399" t="str">
        <f t="shared" si="76"/>
        <v>2025_56_0163_5</v>
      </c>
    </row>
    <row r="400" spans="1:23" x14ac:dyDescent="0.3">
      <c r="A400" t="str">
        <f t="shared" si="66"/>
        <v>5650163</v>
      </c>
      <c r="B400" t="str">
        <f>IF('Source - Funds'!A400="","",'Source - Funds'!A400)</f>
        <v>2026</v>
      </c>
      <c r="C400" t="str">
        <f>IF('Source - Funds'!B400="","",'Source - Funds'!B400)</f>
        <v>56</v>
      </c>
      <c r="D400" t="str">
        <f>IF('Source - Funds'!C400="","",'Source - Funds'!C400)</f>
        <v>5</v>
      </c>
      <c r="E400" t="str">
        <f>IF('Source - Funds'!D400="","",'Source - Funds'!D400)</f>
        <v>0163</v>
      </c>
      <c r="F400" t="str">
        <f>IF('Source - Funds'!E400="","",'Source - Funds'!E400)</f>
        <v>GOODLAND PUBLIC LIBRARY</v>
      </c>
      <c r="G400" t="str">
        <f>IF('Source - Funds'!F400="","",'Source - Funds'!F400)</f>
        <v>2011</v>
      </c>
      <c r="H400" t="str">
        <f>IF('Source - Funds'!G400="","",'Source - Funds'!G400)</f>
        <v>LIRF</v>
      </c>
      <c r="I400">
        <f>IF('Source - Funds'!H400="","",'Source - Funds'!H400)</f>
        <v>10450</v>
      </c>
      <c r="J400" t="str">
        <f>IF('Source - Funds'!I400="","",'Source - Funds'!I400)</f>
        <v/>
      </c>
      <c r="K400" t="str">
        <f>IF('Source - Funds'!J400="","",'Source - Funds'!J400)</f>
        <v>N</v>
      </c>
      <c r="L400">
        <f t="shared" si="67"/>
        <v>256952</v>
      </c>
      <c r="M400">
        <v>1.04</v>
      </c>
      <c r="N400" s="24">
        <f t="shared" si="68"/>
        <v>267230.08000000002</v>
      </c>
      <c r="O400" s="24">
        <f t="shared" si="69"/>
        <v>267229.08</v>
      </c>
      <c r="P400" s="23">
        <f t="shared" si="70"/>
        <v>267229</v>
      </c>
      <c r="Q400" s="26" t="s">
        <v>215</v>
      </c>
      <c r="R400" t="str">
        <f t="shared" si="71"/>
        <v>56</v>
      </c>
      <c r="S400" t="str">
        <f t="shared" si="72"/>
        <v>0163</v>
      </c>
      <c r="T400" t="str">
        <f t="shared" si="73"/>
        <v>5</v>
      </c>
      <c r="U400" s="27">
        <f t="shared" si="74"/>
        <v>267229</v>
      </c>
      <c r="V400" t="str">
        <f t="shared" si="75"/>
        <v>56-5-0163</v>
      </c>
      <c r="W400" t="str">
        <f t="shared" si="76"/>
        <v>2025_56_0163_5</v>
      </c>
    </row>
    <row r="401" spans="1:23" x14ac:dyDescent="0.3">
      <c r="A401" t="str">
        <f t="shared" si="66"/>
        <v>5650164</v>
      </c>
      <c r="B401" t="str">
        <f>IF('Source - Funds'!A401="","",'Source - Funds'!A401)</f>
        <v>2026</v>
      </c>
      <c r="C401" t="str">
        <f>IF('Source - Funds'!B401="","",'Source - Funds'!B401)</f>
        <v>56</v>
      </c>
      <c r="D401" t="str">
        <f>IF('Source - Funds'!C401="","",'Source - Funds'!C401)</f>
        <v>5</v>
      </c>
      <c r="E401" t="str">
        <f>IF('Source - Funds'!D401="","",'Source - Funds'!D401)</f>
        <v>0164</v>
      </c>
      <c r="F401" t="str">
        <f>IF('Source - Funds'!E401="","",'Source - Funds'!E401)</f>
        <v>KENTLAND PUBLIC LIBRARY</v>
      </c>
      <c r="G401" t="str">
        <f>IF('Source - Funds'!F401="","",'Source - Funds'!F401)</f>
        <v>2011</v>
      </c>
      <c r="H401" t="str">
        <f>IF('Source - Funds'!G401="","",'Source - Funds'!G401)</f>
        <v>LIRF</v>
      </c>
      <c r="I401">
        <f>IF('Source - Funds'!H401="","",'Source - Funds'!H401)</f>
        <v>12000</v>
      </c>
      <c r="J401" t="str">
        <f>IF('Source - Funds'!I401="","",'Source - Funds'!I401)</f>
        <v/>
      </c>
      <c r="K401" t="str">
        <f>IF('Source - Funds'!J401="","",'Source - Funds'!J401)</f>
        <v>N</v>
      </c>
      <c r="L401">
        <f t="shared" si="67"/>
        <v>306861</v>
      </c>
      <c r="M401">
        <v>1.04</v>
      </c>
      <c r="N401" s="24">
        <f t="shared" si="68"/>
        <v>319135.44</v>
      </c>
      <c r="O401" s="24">
        <f t="shared" si="69"/>
        <v>319134.44</v>
      </c>
      <c r="P401" s="23">
        <f t="shared" si="70"/>
        <v>319134</v>
      </c>
      <c r="Q401" s="26" t="s">
        <v>215</v>
      </c>
      <c r="R401" t="str">
        <f t="shared" si="71"/>
        <v>56</v>
      </c>
      <c r="S401" t="str">
        <f t="shared" si="72"/>
        <v>0164</v>
      </c>
      <c r="T401" t="str">
        <f t="shared" si="73"/>
        <v>5</v>
      </c>
      <c r="U401" s="27">
        <f t="shared" si="74"/>
        <v>319134</v>
      </c>
      <c r="V401" t="str">
        <f t="shared" si="75"/>
        <v>56-5-0164</v>
      </c>
      <c r="W401" t="str">
        <f t="shared" si="76"/>
        <v>2025_56_0164_5</v>
      </c>
    </row>
    <row r="402" spans="1:23" x14ac:dyDescent="0.3">
      <c r="A402" t="str">
        <f t="shared" si="66"/>
        <v>5650164</v>
      </c>
      <c r="B402" t="str">
        <f>IF('Source - Funds'!A402="","",'Source - Funds'!A402)</f>
        <v>2026</v>
      </c>
      <c r="C402" t="str">
        <f>IF('Source - Funds'!B402="","",'Source - Funds'!B402)</f>
        <v>56</v>
      </c>
      <c r="D402" t="str">
        <f>IF('Source - Funds'!C402="","",'Source - Funds'!C402)</f>
        <v>5</v>
      </c>
      <c r="E402" t="str">
        <f>IF('Source - Funds'!D402="","",'Source - Funds'!D402)</f>
        <v>0164</v>
      </c>
      <c r="F402" t="str">
        <f>IF('Source - Funds'!E402="","",'Source - Funds'!E402)</f>
        <v>KENTLAND PUBLIC LIBRARY</v>
      </c>
      <c r="G402" t="str">
        <f>IF('Source - Funds'!F402="","",'Source - Funds'!F402)</f>
        <v>0101</v>
      </c>
      <c r="H402" t="str">
        <f>IF('Source - Funds'!G402="","",'Source - Funds'!G402)</f>
        <v>GENERAL</v>
      </c>
      <c r="I402">
        <f>IF('Source - Funds'!H402="","",'Source - Funds'!H402)</f>
        <v>294861</v>
      </c>
      <c r="J402" t="str">
        <f>IF('Source - Funds'!I402="","",'Source - Funds'!I402)</f>
        <v/>
      </c>
      <c r="K402" t="str">
        <f>IF('Source - Funds'!J402="","",'Source - Funds'!J402)</f>
        <v>N</v>
      </c>
      <c r="L402">
        <f t="shared" si="67"/>
        <v>306861</v>
      </c>
      <c r="M402">
        <v>1.04</v>
      </c>
      <c r="N402" s="24">
        <f t="shared" si="68"/>
        <v>319135.44</v>
      </c>
      <c r="O402" s="24">
        <f t="shared" si="69"/>
        <v>319134.44</v>
      </c>
      <c r="P402" s="23">
        <f t="shared" si="70"/>
        <v>319134</v>
      </c>
      <c r="Q402" s="26" t="s">
        <v>215</v>
      </c>
      <c r="R402" t="str">
        <f t="shared" si="71"/>
        <v>56</v>
      </c>
      <c r="S402" t="str">
        <f t="shared" si="72"/>
        <v>0164</v>
      </c>
      <c r="T402" t="str">
        <f t="shared" si="73"/>
        <v>5</v>
      </c>
      <c r="U402" s="27">
        <f t="shared" si="74"/>
        <v>319134</v>
      </c>
      <c r="V402" t="str">
        <f t="shared" si="75"/>
        <v>56-5-0164</v>
      </c>
      <c r="W402" t="str">
        <f t="shared" si="76"/>
        <v>2025_56_0164_5</v>
      </c>
    </row>
    <row r="403" spans="1:23" x14ac:dyDescent="0.3">
      <c r="A403" t="str">
        <f t="shared" si="66"/>
        <v>5650166</v>
      </c>
      <c r="B403" t="str">
        <f>IF('Source - Funds'!A403="","",'Source - Funds'!A403)</f>
        <v>2026</v>
      </c>
      <c r="C403" t="str">
        <f>IF('Source - Funds'!B403="","",'Source - Funds'!B403)</f>
        <v>56</v>
      </c>
      <c r="D403" t="str">
        <f>IF('Source - Funds'!C403="","",'Source - Funds'!C403)</f>
        <v>5</v>
      </c>
      <c r="E403" t="str">
        <f>IF('Source - Funds'!D403="","",'Source - Funds'!D403)</f>
        <v>0166</v>
      </c>
      <c r="F403" t="str">
        <f>IF('Source - Funds'!E403="","",'Source - Funds'!E403)</f>
        <v>NEWTON COUNTY PUBLIC LIBRARY</v>
      </c>
      <c r="G403" t="str">
        <f>IF('Source - Funds'!F403="","",'Source - Funds'!F403)</f>
        <v>0101</v>
      </c>
      <c r="H403" t="str">
        <f>IF('Source - Funds'!G403="","",'Source - Funds'!G403)</f>
        <v>GENERAL</v>
      </c>
      <c r="I403">
        <f>IF('Source - Funds'!H403="","",'Source - Funds'!H403)</f>
        <v>925400</v>
      </c>
      <c r="J403" t="str">
        <f>IF('Source - Funds'!I403="","",'Source - Funds'!I403)</f>
        <v/>
      </c>
      <c r="K403" t="str">
        <f>IF('Source - Funds'!J403="","",'Source - Funds'!J403)</f>
        <v>N</v>
      </c>
      <c r="L403">
        <f t="shared" si="67"/>
        <v>1314529</v>
      </c>
      <c r="M403">
        <v>1.04</v>
      </c>
      <c r="N403" s="24">
        <f t="shared" si="68"/>
        <v>1367110.1600000001</v>
      </c>
      <c r="O403" s="24">
        <f t="shared" si="69"/>
        <v>1367109.1600000001</v>
      </c>
      <c r="P403" s="23">
        <f t="shared" si="70"/>
        <v>1367109</v>
      </c>
      <c r="Q403" s="26" t="s">
        <v>215</v>
      </c>
      <c r="R403" t="str">
        <f t="shared" si="71"/>
        <v>56</v>
      </c>
      <c r="S403" t="str">
        <f t="shared" si="72"/>
        <v>0166</v>
      </c>
      <c r="T403" t="str">
        <f t="shared" si="73"/>
        <v>5</v>
      </c>
      <c r="U403" s="27">
        <f t="shared" si="74"/>
        <v>1367109</v>
      </c>
      <c r="V403" t="str">
        <f t="shared" si="75"/>
        <v>56-5-0166</v>
      </c>
      <c r="W403" t="str">
        <f t="shared" si="76"/>
        <v>2025_56_0166_5</v>
      </c>
    </row>
    <row r="404" spans="1:23" x14ac:dyDescent="0.3">
      <c r="A404" t="str">
        <f t="shared" si="66"/>
        <v>5650166</v>
      </c>
      <c r="B404" t="str">
        <f>IF('Source - Funds'!A404="","",'Source - Funds'!A404)</f>
        <v>2026</v>
      </c>
      <c r="C404" t="str">
        <f>IF('Source - Funds'!B404="","",'Source - Funds'!B404)</f>
        <v>56</v>
      </c>
      <c r="D404" t="str">
        <f>IF('Source - Funds'!C404="","",'Source - Funds'!C404)</f>
        <v>5</v>
      </c>
      <c r="E404" t="str">
        <f>IF('Source - Funds'!D404="","",'Source - Funds'!D404)</f>
        <v>0166</v>
      </c>
      <c r="F404" t="str">
        <f>IF('Source - Funds'!E404="","",'Source - Funds'!E404)</f>
        <v>NEWTON COUNTY PUBLIC LIBRARY</v>
      </c>
      <c r="G404" t="str">
        <f>IF('Source - Funds'!F404="","",'Source - Funds'!F404)</f>
        <v>0061</v>
      </c>
      <c r="H404" t="str">
        <f>IF('Source - Funds'!G404="","",'Source - Funds'!G404)</f>
        <v>RAINY DAY</v>
      </c>
      <c r="I404">
        <f>IF('Source - Funds'!H404="","",'Source - Funds'!H404)</f>
        <v>20000</v>
      </c>
      <c r="J404" t="str">
        <f>IF('Source - Funds'!I404="","",'Source - Funds'!I404)</f>
        <v/>
      </c>
      <c r="K404" t="str">
        <f>IF('Source - Funds'!J404="","",'Source - Funds'!J404)</f>
        <v>N</v>
      </c>
      <c r="L404">
        <f t="shared" si="67"/>
        <v>1314529</v>
      </c>
      <c r="M404">
        <v>1.04</v>
      </c>
      <c r="N404" s="24">
        <f t="shared" si="68"/>
        <v>1367110.1600000001</v>
      </c>
      <c r="O404" s="24">
        <f t="shared" si="69"/>
        <v>1367109.1600000001</v>
      </c>
      <c r="P404" s="23">
        <f t="shared" si="70"/>
        <v>1367109</v>
      </c>
      <c r="Q404" s="26" t="s">
        <v>215</v>
      </c>
      <c r="R404" t="str">
        <f t="shared" si="71"/>
        <v>56</v>
      </c>
      <c r="S404" t="str">
        <f t="shared" si="72"/>
        <v>0166</v>
      </c>
      <c r="T404" t="str">
        <f t="shared" si="73"/>
        <v>5</v>
      </c>
      <c r="U404" s="27">
        <f t="shared" si="74"/>
        <v>1367109</v>
      </c>
      <c r="V404" t="str">
        <f t="shared" si="75"/>
        <v>56-5-0166</v>
      </c>
      <c r="W404" t="str">
        <f t="shared" si="76"/>
        <v>2025_56_0166_5</v>
      </c>
    </row>
    <row r="405" spans="1:23" x14ac:dyDescent="0.3">
      <c r="A405" t="str">
        <f t="shared" si="66"/>
        <v>5650166</v>
      </c>
      <c r="B405" t="str">
        <f>IF('Source - Funds'!A405="","",'Source - Funds'!A405)</f>
        <v>2026</v>
      </c>
      <c r="C405" t="str">
        <f>IF('Source - Funds'!B405="","",'Source - Funds'!B405)</f>
        <v>56</v>
      </c>
      <c r="D405" t="str">
        <f>IF('Source - Funds'!C405="","",'Source - Funds'!C405)</f>
        <v>5</v>
      </c>
      <c r="E405" t="str">
        <f>IF('Source - Funds'!D405="","",'Source - Funds'!D405)</f>
        <v>0166</v>
      </c>
      <c r="F405" t="str">
        <f>IF('Source - Funds'!E405="","",'Source - Funds'!E405)</f>
        <v>NEWTON COUNTY PUBLIC LIBRARY</v>
      </c>
      <c r="G405" t="str">
        <f>IF('Source - Funds'!F405="","",'Source - Funds'!F405)</f>
        <v>2011</v>
      </c>
      <c r="H405" t="str">
        <f>IF('Source - Funds'!G405="","",'Source - Funds'!G405)</f>
        <v>LIRF</v>
      </c>
      <c r="I405">
        <f>IF('Source - Funds'!H405="","",'Source - Funds'!H405)</f>
        <v>90500</v>
      </c>
      <c r="J405" t="str">
        <f>IF('Source - Funds'!I405="","",'Source - Funds'!I405)</f>
        <v/>
      </c>
      <c r="K405" t="str">
        <f>IF('Source - Funds'!J405="","",'Source - Funds'!J405)</f>
        <v>N</v>
      </c>
      <c r="L405">
        <f t="shared" si="67"/>
        <v>1314529</v>
      </c>
      <c r="M405">
        <v>1.04</v>
      </c>
      <c r="N405" s="24">
        <f t="shared" si="68"/>
        <v>1367110.1600000001</v>
      </c>
      <c r="O405" s="24">
        <f t="shared" si="69"/>
        <v>1367109.1600000001</v>
      </c>
      <c r="P405" s="23">
        <f t="shared" si="70"/>
        <v>1367109</v>
      </c>
      <c r="Q405" s="26" t="s">
        <v>215</v>
      </c>
      <c r="R405" t="str">
        <f t="shared" si="71"/>
        <v>56</v>
      </c>
      <c r="S405" t="str">
        <f t="shared" si="72"/>
        <v>0166</v>
      </c>
      <c r="T405" t="str">
        <f t="shared" si="73"/>
        <v>5</v>
      </c>
      <c r="U405" s="27">
        <f t="shared" si="74"/>
        <v>1367109</v>
      </c>
      <c r="V405" t="str">
        <f t="shared" si="75"/>
        <v>56-5-0166</v>
      </c>
      <c r="W405" t="str">
        <f t="shared" si="76"/>
        <v>2025_56_0166_5</v>
      </c>
    </row>
    <row r="406" spans="1:23" x14ac:dyDescent="0.3">
      <c r="A406" t="str">
        <f t="shared" si="66"/>
        <v>5650166</v>
      </c>
      <c r="B406" t="str">
        <f>IF('Source - Funds'!A406="","",'Source - Funds'!A406)</f>
        <v>2026</v>
      </c>
      <c r="C406" t="str">
        <f>IF('Source - Funds'!B406="","",'Source - Funds'!B406)</f>
        <v>56</v>
      </c>
      <c r="D406" t="str">
        <f>IF('Source - Funds'!C406="","",'Source - Funds'!C406)</f>
        <v>5</v>
      </c>
      <c r="E406" t="str">
        <f>IF('Source - Funds'!D406="","",'Source - Funds'!D406)</f>
        <v>0166</v>
      </c>
      <c r="F406" t="str">
        <f>IF('Source - Funds'!E406="","",'Source - Funds'!E406)</f>
        <v>NEWTON COUNTY PUBLIC LIBRARY</v>
      </c>
      <c r="G406" t="str">
        <f>IF('Source - Funds'!F406="","",'Source - Funds'!F406)</f>
        <v>0182</v>
      </c>
      <c r="H406" t="str">
        <f>IF('Source - Funds'!G406="","",'Source - Funds'!G406)</f>
        <v>BOND #2</v>
      </c>
      <c r="I406">
        <f>IF('Source - Funds'!H406="","",'Source - Funds'!H406)</f>
        <v>278629</v>
      </c>
      <c r="J406" t="str">
        <f>IF('Source - Funds'!I406="","",'Source - Funds'!I406)</f>
        <v/>
      </c>
      <c r="K406" t="str">
        <f>IF('Source - Funds'!J406="","",'Source - Funds'!J406)</f>
        <v>N</v>
      </c>
      <c r="L406">
        <f t="shared" si="67"/>
        <v>1314529</v>
      </c>
      <c r="M406">
        <v>1.04</v>
      </c>
      <c r="N406" s="24">
        <f t="shared" si="68"/>
        <v>1367110.1600000001</v>
      </c>
      <c r="O406" s="24">
        <f t="shared" si="69"/>
        <v>1367109.1600000001</v>
      </c>
      <c r="P406" s="23">
        <f t="shared" si="70"/>
        <v>1367109</v>
      </c>
      <c r="Q406" s="26" t="s">
        <v>215</v>
      </c>
      <c r="R406" t="str">
        <f t="shared" si="71"/>
        <v>56</v>
      </c>
      <c r="S406" t="str">
        <f t="shared" si="72"/>
        <v>0166</v>
      </c>
      <c r="T406" t="str">
        <f t="shared" si="73"/>
        <v>5</v>
      </c>
      <c r="U406" s="27">
        <f t="shared" si="74"/>
        <v>1367109</v>
      </c>
      <c r="V406" t="str">
        <f t="shared" si="75"/>
        <v>56-5-0166</v>
      </c>
      <c r="W406" t="str">
        <f t="shared" si="76"/>
        <v>2025_56_0166_5</v>
      </c>
    </row>
    <row r="407" spans="1:23" x14ac:dyDescent="0.3">
      <c r="A407" t="str">
        <f t="shared" si="66"/>
        <v>5750167</v>
      </c>
      <c r="B407" t="str">
        <f>IF('Source - Funds'!A407="","",'Source - Funds'!A407)</f>
        <v>2026</v>
      </c>
      <c r="C407" t="str">
        <f>IF('Source - Funds'!B407="","",'Source - Funds'!B407)</f>
        <v>57</v>
      </c>
      <c r="D407" t="str">
        <f>IF('Source - Funds'!C407="","",'Source - Funds'!C407)</f>
        <v>5</v>
      </c>
      <c r="E407" t="str">
        <f>IF('Source - Funds'!D407="","",'Source - Funds'!D407)</f>
        <v>0167</v>
      </c>
      <c r="F407" t="str">
        <f>IF('Source - Funds'!E407="","",'Source - Funds'!E407)</f>
        <v>KENDALLVILLE PUBLIC LIBRARY</v>
      </c>
      <c r="G407" t="str">
        <f>IF('Source - Funds'!F407="","",'Source - Funds'!F407)</f>
        <v>0180</v>
      </c>
      <c r="H407" t="str">
        <f>IF('Source - Funds'!G407="","",'Source - Funds'!G407)</f>
        <v>DEBT SERVICE</v>
      </c>
      <c r="I407">
        <f>IF('Source - Funds'!H407="","",'Source - Funds'!H407)</f>
        <v>423365</v>
      </c>
      <c r="J407" t="str">
        <f>IF('Source - Funds'!I407="","",'Source - Funds'!I407)</f>
        <v/>
      </c>
      <c r="K407" t="str">
        <f>IF('Source - Funds'!J407="","",'Source - Funds'!J407)</f>
        <v>N</v>
      </c>
      <c r="L407">
        <f t="shared" si="67"/>
        <v>2871662</v>
      </c>
      <c r="M407">
        <v>1.04</v>
      </c>
      <c r="N407" s="24">
        <f t="shared" si="68"/>
        <v>2986528.48</v>
      </c>
      <c r="O407" s="24">
        <f t="shared" si="69"/>
        <v>2986527.48</v>
      </c>
      <c r="P407" s="23">
        <f t="shared" si="70"/>
        <v>2986527</v>
      </c>
      <c r="Q407" s="26" t="s">
        <v>215</v>
      </c>
      <c r="R407" t="str">
        <f t="shared" si="71"/>
        <v>57</v>
      </c>
      <c r="S407" t="str">
        <f t="shared" si="72"/>
        <v>0167</v>
      </c>
      <c r="T407" t="str">
        <f t="shared" si="73"/>
        <v>5</v>
      </c>
      <c r="U407" s="27">
        <f t="shared" si="74"/>
        <v>2986527</v>
      </c>
      <c r="V407" t="str">
        <f t="shared" si="75"/>
        <v>57-5-0167</v>
      </c>
      <c r="W407" t="str">
        <f t="shared" si="76"/>
        <v>2025_57_0167_5</v>
      </c>
    </row>
    <row r="408" spans="1:23" x14ac:dyDescent="0.3">
      <c r="A408" t="str">
        <f t="shared" si="66"/>
        <v>5750167</v>
      </c>
      <c r="B408" t="str">
        <f>IF('Source - Funds'!A408="","",'Source - Funds'!A408)</f>
        <v>2026</v>
      </c>
      <c r="C408" t="str">
        <f>IF('Source - Funds'!B408="","",'Source - Funds'!B408)</f>
        <v>57</v>
      </c>
      <c r="D408" t="str">
        <f>IF('Source - Funds'!C408="","",'Source - Funds'!C408)</f>
        <v>5</v>
      </c>
      <c r="E408" t="str">
        <f>IF('Source - Funds'!D408="","",'Source - Funds'!D408)</f>
        <v>0167</v>
      </c>
      <c r="F408" t="str">
        <f>IF('Source - Funds'!E408="","",'Source - Funds'!E408)</f>
        <v>KENDALLVILLE PUBLIC LIBRARY</v>
      </c>
      <c r="G408" t="str">
        <f>IF('Source - Funds'!F408="","",'Source - Funds'!F408)</f>
        <v>0061</v>
      </c>
      <c r="H408" t="str">
        <f>IF('Source - Funds'!G408="","",'Source - Funds'!G408)</f>
        <v>RAINY DAY</v>
      </c>
      <c r="I408">
        <f>IF('Source - Funds'!H408="","",'Source - Funds'!H408)</f>
        <v>0</v>
      </c>
      <c r="J408" t="str">
        <f>IF('Source - Funds'!I408="","",'Source - Funds'!I408)</f>
        <v/>
      </c>
      <c r="K408" t="str">
        <f>IF('Source - Funds'!J408="","",'Source - Funds'!J408)</f>
        <v>N</v>
      </c>
      <c r="L408">
        <f t="shared" si="67"/>
        <v>2871662</v>
      </c>
      <c r="M408">
        <v>1.04</v>
      </c>
      <c r="N408" s="24">
        <f t="shared" si="68"/>
        <v>2986528.48</v>
      </c>
      <c r="O408" s="24">
        <f t="shared" si="69"/>
        <v>2986527.48</v>
      </c>
      <c r="P408" s="23">
        <f t="shared" si="70"/>
        <v>2986527</v>
      </c>
      <c r="Q408" s="26" t="s">
        <v>215</v>
      </c>
      <c r="R408" t="str">
        <f t="shared" si="71"/>
        <v>57</v>
      </c>
      <c r="S408" t="str">
        <f t="shared" si="72"/>
        <v>0167</v>
      </c>
      <c r="T408" t="str">
        <f t="shared" si="73"/>
        <v>5</v>
      </c>
      <c r="U408" s="27">
        <f t="shared" si="74"/>
        <v>2986527</v>
      </c>
      <c r="V408" t="str">
        <f t="shared" si="75"/>
        <v>57-5-0167</v>
      </c>
      <c r="W408" t="str">
        <f t="shared" si="76"/>
        <v>2025_57_0167_5</v>
      </c>
    </row>
    <row r="409" spans="1:23" x14ac:dyDescent="0.3">
      <c r="A409" t="str">
        <f t="shared" si="66"/>
        <v>5750167</v>
      </c>
      <c r="B409" t="str">
        <f>IF('Source - Funds'!A409="","",'Source - Funds'!A409)</f>
        <v>2026</v>
      </c>
      <c r="C409" t="str">
        <f>IF('Source - Funds'!B409="","",'Source - Funds'!B409)</f>
        <v>57</v>
      </c>
      <c r="D409" t="str">
        <f>IF('Source - Funds'!C409="","",'Source - Funds'!C409)</f>
        <v>5</v>
      </c>
      <c r="E409" t="str">
        <f>IF('Source - Funds'!D409="","",'Source - Funds'!D409)</f>
        <v>0167</v>
      </c>
      <c r="F409" t="str">
        <f>IF('Source - Funds'!E409="","",'Source - Funds'!E409)</f>
        <v>KENDALLVILLE PUBLIC LIBRARY</v>
      </c>
      <c r="G409" t="str">
        <f>IF('Source - Funds'!F409="","",'Source - Funds'!F409)</f>
        <v>0101</v>
      </c>
      <c r="H409" t="str">
        <f>IF('Source - Funds'!G409="","",'Source - Funds'!G409)</f>
        <v>GENERAL</v>
      </c>
      <c r="I409">
        <f>IF('Source - Funds'!H409="","",'Source - Funds'!H409)</f>
        <v>2448297</v>
      </c>
      <c r="J409" t="str">
        <f>IF('Source - Funds'!I409="","",'Source - Funds'!I409)</f>
        <v/>
      </c>
      <c r="K409" t="str">
        <f>IF('Source - Funds'!J409="","",'Source - Funds'!J409)</f>
        <v>N</v>
      </c>
      <c r="L409">
        <f t="shared" si="67"/>
        <v>2871662</v>
      </c>
      <c r="M409">
        <v>1.04</v>
      </c>
      <c r="N409" s="24">
        <f t="shared" si="68"/>
        <v>2986528.48</v>
      </c>
      <c r="O409" s="24">
        <f t="shared" si="69"/>
        <v>2986527.48</v>
      </c>
      <c r="P409" s="23">
        <f t="shared" si="70"/>
        <v>2986527</v>
      </c>
      <c r="Q409" s="26" t="s">
        <v>215</v>
      </c>
      <c r="R409" t="str">
        <f t="shared" si="71"/>
        <v>57</v>
      </c>
      <c r="S409" t="str">
        <f t="shared" si="72"/>
        <v>0167</v>
      </c>
      <c r="T409" t="str">
        <f t="shared" si="73"/>
        <v>5</v>
      </c>
      <c r="U409" s="27">
        <f t="shared" si="74"/>
        <v>2986527</v>
      </c>
      <c r="V409" t="str">
        <f t="shared" si="75"/>
        <v>57-5-0167</v>
      </c>
      <c r="W409" t="str">
        <f t="shared" si="76"/>
        <v>2025_57_0167_5</v>
      </c>
    </row>
    <row r="410" spans="1:23" x14ac:dyDescent="0.3">
      <c r="A410" t="str">
        <f t="shared" si="66"/>
        <v>5750168</v>
      </c>
      <c r="B410" t="str">
        <f>IF('Source - Funds'!A410="","",'Source - Funds'!A410)</f>
        <v>2026</v>
      </c>
      <c r="C410" t="str">
        <f>IF('Source - Funds'!B410="","",'Source - Funds'!B410)</f>
        <v>57</v>
      </c>
      <c r="D410" t="str">
        <f>IF('Source - Funds'!C410="","",'Source - Funds'!C410)</f>
        <v>5</v>
      </c>
      <c r="E410" t="str">
        <f>IF('Source - Funds'!D410="","",'Source - Funds'!D410)</f>
        <v>0168</v>
      </c>
      <c r="F410" t="str">
        <f>IF('Source - Funds'!E410="","",'Source - Funds'!E410)</f>
        <v>LIGONIER PUBLIC LIBRARY</v>
      </c>
      <c r="G410" t="str">
        <f>IF('Source - Funds'!F410="","",'Source - Funds'!F410)</f>
        <v>0101</v>
      </c>
      <c r="H410" t="str">
        <f>IF('Source - Funds'!G410="","",'Source - Funds'!G410)</f>
        <v>GENERAL</v>
      </c>
      <c r="I410">
        <f>IF('Source - Funds'!H410="","",'Source - Funds'!H410)</f>
        <v>525357</v>
      </c>
      <c r="J410" t="str">
        <f>IF('Source - Funds'!I410="","",'Source - Funds'!I410)</f>
        <v/>
      </c>
      <c r="K410" t="str">
        <f>IF('Source - Funds'!J410="","",'Source - Funds'!J410)</f>
        <v>N</v>
      </c>
      <c r="L410">
        <f t="shared" si="67"/>
        <v>643257</v>
      </c>
      <c r="M410">
        <v>1.04</v>
      </c>
      <c r="N410" s="24">
        <f t="shared" si="68"/>
        <v>668987.28</v>
      </c>
      <c r="O410" s="24">
        <f t="shared" si="69"/>
        <v>668986.28</v>
      </c>
      <c r="P410" s="23">
        <f t="shared" si="70"/>
        <v>668986</v>
      </c>
      <c r="Q410" s="26" t="s">
        <v>215</v>
      </c>
      <c r="R410" t="str">
        <f t="shared" si="71"/>
        <v>57</v>
      </c>
      <c r="S410" t="str">
        <f t="shared" si="72"/>
        <v>0168</v>
      </c>
      <c r="T410" t="str">
        <f t="shared" si="73"/>
        <v>5</v>
      </c>
      <c r="U410" s="27">
        <f t="shared" si="74"/>
        <v>668986</v>
      </c>
      <c r="V410" t="str">
        <f t="shared" si="75"/>
        <v>57-5-0168</v>
      </c>
      <c r="W410" t="str">
        <f t="shared" si="76"/>
        <v>2025_57_0168_5</v>
      </c>
    </row>
    <row r="411" spans="1:23" x14ac:dyDescent="0.3">
      <c r="A411" t="str">
        <f t="shared" si="66"/>
        <v>5750168</v>
      </c>
      <c r="B411" t="str">
        <f>IF('Source - Funds'!A411="","",'Source - Funds'!A411)</f>
        <v>2026</v>
      </c>
      <c r="C411" t="str">
        <f>IF('Source - Funds'!B411="","",'Source - Funds'!B411)</f>
        <v>57</v>
      </c>
      <c r="D411" t="str">
        <f>IF('Source - Funds'!C411="","",'Source - Funds'!C411)</f>
        <v>5</v>
      </c>
      <c r="E411" t="str">
        <f>IF('Source - Funds'!D411="","",'Source - Funds'!D411)</f>
        <v>0168</v>
      </c>
      <c r="F411" t="str">
        <f>IF('Source - Funds'!E411="","",'Source - Funds'!E411)</f>
        <v>LIGONIER PUBLIC LIBRARY</v>
      </c>
      <c r="G411" t="str">
        <f>IF('Source - Funds'!F411="","",'Source - Funds'!F411)</f>
        <v>0061</v>
      </c>
      <c r="H411" t="str">
        <f>IF('Source - Funds'!G411="","",'Source - Funds'!G411)</f>
        <v>RAINY DAY</v>
      </c>
      <c r="I411">
        <f>IF('Source - Funds'!H411="","",'Source - Funds'!H411)</f>
        <v>0</v>
      </c>
      <c r="J411" t="str">
        <f>IF('Source - Funds'!I411="","",'Source - Funds'!I411)</f>
        <v/>
      </c>
      <c r="K411" t="str">
        <f>IF('Source - Funds'!J411="","",'Source - Funds'!J411)</f>
        <v>N</v>
      </c>
      <c r="L411">
        <f t="shared" si="67"/>
        <v>643257</v>
      </c>
      <c r="M411">
        <v>1.04</v>
      </c>
      <c r="N411" s="24">
        <f t="shared" si="68"/>
        <v>668987.28</v>
      </c>
      <c r="O411" s="24">
        <f t="shared" si="69"/>
        <v>668986.28</v>
      </c>
      <c r="P411" s="23">
        <f t="shared" si="70"/>
        <v>668986</v>
      </c>
      <c r="Q411" s="26" t="s">
        <v>215</v>
      </c>
      <c r="R411" t="str">
        <f t="shared" si="71"/>
        <v>57</v>
      </c>
      <c r="S411" t="str">
        <f t="shared" si="72"/>
        <v>0168</v>
      </c>
      <c r="T411" t="str">
        <f t="shared" si="73"/>
        <v>5</v>
      </c>
      <c r="U411" s="27">
        <f t="shared" si="74"/>
        <v>668986</v>
      </c>
      <c r="V411" t="str">
        <f t="shared" si="75"/>
        <v>57-5-0168</v>
      </c>
      <c r="W411" t="str">
        <f t="shared" si="76"/>
        <v>2025_57_0168_5</v>
      </c>
    </row>
    <row r="412" spans="1:23" x14ac:dyDescent="0.3">
      <c r="A412" t="str">
        <f t="shared" si="66"/>
        <v>5750168</v>
      </c>
      <c r="B412" t="str">
        <f>IF('Source - Funds'!A412="","",'Source - Funds'!A412)</f>
        <v>2026</v>
      </c>
      <c r="C412" t="str">
        <f>IF('Source - Funds'!B412="","",'Source - Funds'!B412)</f>
        <v>57</v>
      </c>
      <c r="D412" t="str">
        <f>IF('Source - Funds'!C412="","",'Source - Funds'!C412)</f>
        <v>5</v>
      </c>
      <c r="E412" t="str">
        <f>IF('Source - Funds'!D412="","",'Source - Funds'!D412)</f>
        <v>0168</v>
      </c>
      <c r="F412" t="str">
        <f>IF('Source - Funds'!E412="","",'Source - Funds'!E412)</f>
        <v>LIGONIER PUBLIC LIBRARY</v>
      </c>
      <c r="G412" t="str">
        <f>IF('Source - Funds'!F412="","",'Source - Funds'!F412)</f>
        <v>0180</v>
      </c>
      <c r="H412" t="str">
        <f>IF('Source - Funds'!G412="","",'Source - Funds'!G412)</f>
        <v>DEBT SERVICE</v>
      </c>
      <c r="I412">
        <f>IF('Source - Funds'!H412="","",'Source - Funds'!H412)</f>
        <v>117900</v>
      </c>
      <c r="J412" t="str">
        <f>IF('Source - Funds'!I412="","",'Source - Funds'!I412)</f>
        <v/>
      </c>
      <c r="K412" t="str">
        <f>IF('Source - Funds'!J412="","",'Source - Funds'!J412)</f>
        <v>N</v>
      </c>
      <c r="L412">
        <f t="shared" si="67"/>
        <v>643257</v>
      </c>
      <c r="M412">
        <v>1.04</v>
      </c>
      <c r="N412" s="24">
        <f t="shared" si="68"/>
        <v>668987.28</v>
      </c>
      <c r="O412" s="24">
        <f t="shared" si="69"/>
        <v>668986.28</v>
      </c>
      <c r="P412" s="23">
        <f t="shared" si="70"/>
        <v>668986</v>
      </c>
      <c r="Q412" s="26" t="s">
        <v>215</v>
      </c>
      <c r="R412" t="str">
        <f t="shared" si="71"/>
        <v>57</v>
      </c>
      <c r="S412" t="str">
        <f t="shared" si="72"/>
        <v>0168</v>
      </c>
      <c r="T412" t="str">
        <f t="shared" si="73"/>
        <v>5</v>
      </c>
      <c r="U412" s="27">
        <f t="shared" si="74"/>
        <v>668986</v>
      </c>
      <c r="V412" t="str">
        <f t="shared" si="75"/>
        <v>57-5-0168</v>
      </c>
      <c r="W412" t="str">
        <f t="shared" si="76"/>
        <v>2025_57_0168_5</v>
      </c>
    </row>
    <row r="413" spans="1:23" x14ac:dyDescent="0.3">
      <c r="A413" t="str">
        <f t="shared" si="66"/>
        <v>5750169</v>
      </c>
      <c r="B413" t="str">
        <f>IF('Source - Funds'!A413="","",'Source - Funds'!A413)</f>
        <v>2026</v>
      </c>
      <c r="C413" t="str">
        <f>IF('Source - Funds'!B413="","",'Source - Funds'!B413)</f>
        <v>57</v>
      </c>
      <c r="D413" t="str">
        <f>IF('Source - Funds'!C413="","",'Source - Funds'!C413)</f>
        <v>5</v>
      </c>
      <c r="E413" t="str">
        <f>IF('Source - Funds'!D413="","",'Source - Funds'!D413)</f>
        <v>0169</v>
      </c>
      <c r="F413" t="str">
        <f>IF('Source - Funds'!E413="","",'Source - Funds'!E413)</f>
        <v>NOBLE COUNTY PUBLIC LIBRARY</v>
      </c>
      <c r="G413" t="str">
        <f>IF('Source - Funds'!F413="","",'Source - Funds'!F413)</f>
        <v>0180</v>
      </c>
      <c r="H413" t="str">
        <f>IF('Source - Funds'!G413="","",'Source - Funds'!G413)</f>
        <v>DEBT SERVICE</v>
      </c>
      <c r="I413">
        <f>IF('Source - Funds'!H413="","",'Source - Funds'!H413)</f>
        <v>384850</v>
      </c>
      <c r="J413" t="str">
        <f>IF('Source - Funds'!I413="","",'Source - Funds'!I413)</f>
        <v/>
      </c>
      <c r="K413" t="str">
        <f>IF('Source - Funds'!J413="","",'Source - Funds'!J413)</f>
        <v>N</v>
      </c>
      <c r="L413">
        <f t="shared" si="67"/>
        <v>2014850</v>
      </c>
      <c r="M413">
        <v>1.04</v>
      </c>
      <c r="N413" s="24">
        <f t="shared" si="68"/>
        <v>2095444</v>
      </c>
      <c r="O413" s="24">
        <f t="shared" si="69"/>
        <v>2095443</v>
      </c>
      <c r="P413" s="23">
        <f t="shared" si="70"/>
        <v>2095443</v>
      </c>
      <c r="Q413" s="26" t="s">
        <v>215</v>
      </c>
      <c r="R413" t="str">
        <f t="shared" si="71"/>
        <v>57</v>
      </c>
      <c r="S413" t="str">
        <f t="shared" si="72"/>
        <v>0169</v>
      </c>
      <c r="T413" t="str">
        <f t="shared" si="73"/>
        <v>5</v>
      </c>
      <c r="U413" s="27">
        <f t="shared" si="74"/>
        <v>2095443</v>
      </c>
      <c r="V413" t="str">
        <f t="shared" si="75"/>
        <v>57-5-0169</v>
      </c>
      <c r="W413" t="str">
        <f t="shared" si="76"/>
        <v>2025_57_0169_5</v>
      </c>
    </row>
    <row r="414" spans="1:23" x14ac:dyDescent="0.3">
      <c r="A414" t="str">
        <f t="shared" si="66"/>
        <v>5750169</v>
      </c>
      <c r="B414" t="str">
        <f>IF('Source - Funds'!A414="","",'Source - Funds'!A414)</f>
        <v>2026</v>
      </c>
      <c r="C414" t="str">
        <f>IF('Source - Funds'!B414="","",'Source - Funds'!B414)</f>
        <v>57</v>
      </c>
      <c r="D414" t="str">
        <f>IF('Source - Funds'!C414="","",'Source - Funds'!C414)</f>
        <v>5</v>
      </c>
      <c r="E414" t="str">
        <f>IF('Source - Funds'!D414="","",'Source - Funds'!D414)</f>
        <v>0169</v>
      </c>
      <c r="F414" t="str">
        <f>IF('Source - Funds'!E414="","",'Source - Funds'!E414)</f>
        <v>NOBLE COUNTY PUBLIC LIBRARY</v>
      </c>
      <c r="G414" t="str">
        <f>IF('Source - Funds'!F414="","",'Source - Funds'!F414)</f>
        <v>0061</v>
      </c>
      <c r="H414" t="str">
        <f>IF('Source - Funds'!G414="","",'Source - Funds'!G414)</f>
        <v>RAINY DAY</v>
      </c>
      <c r="I414">
        <f>IF('Source - Funds'!H414="","",'Source - Funds'!H414)</f>
        <v>130000</v>
      </c>
      <c r="J414" t="str">
        <f>IF('Source - Funds'!I414="","",'Source - Funds'!I414)</f>
        <v/>
      </c>
      <c r="K414" t="str">
        <f>IF('Source - Funds'!J414="","",'Source - Funds'!J414)</f>
        <v>N</v>
      </c>
      <c r="L414">
        <f t="shared" si="67"/>
        <v>2014850</v>
      </c>
      <c r="M414">
        <v>1.04</v>
      </c>
      <c r="N414" s="24">
        <f t="shared" si="68"/>
        <v>2095444</v>
      </c>
      <c r="O414" s="24">
        <f t="shared" si="69"/>
        <v>2095443</v>
      </c>
      <c r="P414" s="23">
        <f t="shared" si="70"/>
        <v>2095443</v>
      </c>
      <c r="Q414" s="26" t="s">
        <v>215</v>
      </c>
      <c r="R414" t="str">
        <f t="shared" si="71"/>
        <v>57</v>
      </c>
      <c r="S414" t="str">
        <f t="shared" si="72"/>
        <v>0169</v>
      </c>
      <c r="T414" t="str">
        <f t="shared" si="73"/>
        <v>5</v>
      </c>
      <c r="U414" s="27">
        <f t="shared" si="74"/>
        <v>2095443</v>
      </c>
      <c r="V414" t="str">
        <f t="shared" si="75"/>
        <v>57-5-0169</v>
      </c>
      <c r="W414" t="str">
        <f t="shared" si="76"/>
        <v>2025_57_0169_5</v>
      </c>
    </row>
    <row r="415" spans="1:23" x14ac:dyDescent="0.3">
      <c r="A415" t="str">
        <f t="shared" si="66"/>
        <v>5750169</v>
      </c>
      <c r="B415" t="str">
        <f>IF('Source - Funds'!A415="","",'Source - Funds'!A415)</f>
        <v>2026</v>
      </c>
      <c r="C415" t="str">
        <f>IF('Source - Funds'!B415="","",'Source - Funds'!B415)</f>
        <v>57</v>
      </c>
      <c r="D415" t="str">
        <f>IF('Source - Funds'!C415="","",'Source - Funds'!C415)</f>
        <v>5</v>
      </c>
      <c r="E415" t="str">
        <f>IF('Source - Funds'!D415="","",'Source - Funds'!D415)</f>
        <v>0169</v>
      </c>
      <c r="F415" t="str">
        <f>IF('Source - Funds'!E415="","",'Source - Funds'!E415)</f>
        <v>NOBLE COUNTY PUBLIC LIBRARY</v>
      </c>
      <c r="G415" t="str">
        <f>IF('Source - Funds'!F415="","",'Source - Funds'!F415)</f>
        <v>0101</v>
      </c>
      <c r="H415" t="str">
        <f>IF('Source - Funds'!G415="","",'Source - Funds'!G415)</f>
        <v>GENERAL</v>
      </c>
      <c r="I415">
        <f>IF('Source - Funds'!H415="","",'Source - Funds'!H415)</f>
        <v>1500000</v>
      </c>
      <c r="J415" t="str">
        <f>IF('Source - Funds'!I415="","",'Source - Funds'!I415)</f>
        <v/>
      </c>
      <c r="K415" t="str">
        <f>IF('Source - Funds'!J415="","",'Source - Funds'!J415)</f>
        <v>N</v>
      </c>
      <c r="L415">
        <f t="shared" si="67"/>
        <v>2014850</v>
      </c>
      <c r="M415">
        <v>1.04</v>
      </c>
      <c r="N415" s="24">
        <f t="shared" si="68"/>
        <v>2095444</v>
      </c>
      <c r="O415" s="24">
        <f t="shared" si="69"/>
        <v>2095443</v>
      </c>
      <c r="P415" s="23">
        <f t="shared" si="70"/>
        <v>2095443</v>
      </c>
      <c r="Q415" s="26" t="s">
        <v>215</v>
      </c>
      <c r="R415" t="str">
        <f t="shared" si="71"/>
        <v>57</v>
      </c>
      <c r="S415" t="str">
        <f t="shared" si="72"/>
        <v>0169</v>
      </c>
      <c r="T415" t="str">
        <f t="shared" si="73"/>
        <v>5</v>
      </c>
      <c r="U415" s="27">
        <f t="shared" si="74"/>
        <v>2095443</v>
      </c>
      <c r="V415" t="str">
        <f t="shared" si="75"/>
        <v>57-5-0169</v>
      </c>
      <c r="W415" t="str">
        <f t="shared" si="76"/>
        <v>2025_57_0169_5</v>
      </c>
    </row>
    <row r="416" spans="1:23" x14ac:dyDescent="0.3">
      <c r="A416" t="str">
        <f t="shared" si="66"/>
        <v>5850170</v>
      </c>
      <c r="B416" t="str">
        <f>IF('Source - Funds'!A416="","",'Source - Funds'!A416)</f>
        <v>2026</v>
      </c>
      <c r="C416" t="str">
        <f>IF('Source - Funds'!B416="","",'Source - Funds'!B416)</f>
        <v>58</v>
      </c>
      <c r="D416" t="str">
        <f>IF('Source - Funds'!C416="","",'Source - Funds'!C416)</f>
        <v>5</v>
      </c>
      <c r="E416" t="str">
        <f>IF('Source - Funds'!D416="","",'Source - Funds'!D416)</f>
        <v>0170</v>
      </c>
      <c r="F416" t="str">
        <f>IF('Source - Funds'!E416="","",'Source - Funds'!E416)</f>
        <v>OHIO COUNTY PUBLIC LIBRARY</v>
      </c>
      <c r="G416" t="str">
        <f>IF('Source - Funds'!F416="","",'Source - Funds'!F416)</f>
        <v>0101</v>
      </c>
      <c r="H416" t="str">
        <f>IF('Source - Funds'!G416="","",'Source - Funds'!G416)</f>
        <v>GENERAL</v>
      </c>
      <c r="I416">
        <f>IF('Source - Funds'!H416="","",'Source - Funds'!H416)</f>
        <v>256993</v>
      </c>
      <c r="J416" t="str">
        <f>IF('Source - Funds'!I416="","",'Source - Funds'!I416)</f>
        <v/>
      </c>
      <c r="K416" t="str">
        <f>IF('Source - Funds'!J416="","",'Source - Funds'!J416)</f>
        <v>N</v>
      </c>
      <c r="L416">
        <f t="shared" si="67"/>
        <v>256993</v>
      </c>
      <c r="M416">
        <v>1.04</v>
      </c>
      <c r="N416" s="24">
        <f t="shared" si="68"/>
        <v>267272.72000000003</v>
      </c>
      <c r="O416" s="24">
        <f t="shared" si="69"/>
        <v>267271.72000000003</v>
      </c>
      <c r="P416" s="23">
        <f t="shared" si="70"/>
        <v>267271</v>
      </c>
      <c r="Q416" s="26" t="s">
        <v>215</v>
      </c>
      <c r="R416" t="str">
        <f t="shared" si="71"/>
        <v>58</v>
      </c>
      <c r="S416" t="str">
        <f t="shared" si="72"/>
        <v>0170</v>
      </c>
      <c r="T416" t="str">
        <f t="shared" si="73"/>
        <v>5</v>
      </c>
      <c r="U416" s="27">
        <f t="shared" si="74"/>
        <v>267271</v>
      </c>
      <c r="V416" t="str">
        <f t="shared" si="75"/>
        <v>58-5-0170</v>
      </c>
      <c r="W416" t="str">
        <f t="shared" si="76"/>
        <v>2025_58_0170_5</v>
      </c>
    </row>
    <row r="417" spans="1:23" x14ac:dyDescent="0.3">
      <c r="A417" t="str">
        <f t="shared" si="66"/>
        <v>5950171</v>
      </c>
      <c r="B417" t="str">
        <f>IF('Source - Funds'!A417="","",'Source - Funds'!A417)</f>
        <v>2026</v>
      </c>
      <c r="C417" t="str">
        <f>IF('Source - Funds'!B417="","",'Source - Funds'!B417)</f>
        <v>59</v>
      </c>
      <c r="D417" t="str">
        <f>IF('Source - Funds'!C417="","",'Source - Funds'!C417)</f>
        <v>5</v>
      </c>
      <c r="E417" t="str">
        <f>IF('Source - Funds'!D417="","",'Source - Funds'!D417)</f>
        <v>0171</v>
      </c>
      <c r="F417" t="str">
        <f>IF('Source - Funds'!E417="","",'Source - Funds'!E417)</f>
        <v>ORLEANS PUBLIC LIBRARY</v>
      </c>
      <c r="G417" t="str">
        <f>IF('Source - Funds'!F417="","",'Source - Funds'!F417)</f>
        <v>0101</v>
      </c>
      <c r="H417" t="str">
        <f>IF('Source - Funds'!G417="","",'Source - Funds'!G417)</f>
        <v>GENERAL</v>
      </c>
      <c r="I417">
        <f>IF('Source - Funds'!H417="","",'Source - Funds'!H417)</f>
        <v>182765</v>
      </c>
      <c r="J417" t="str">
        <f>IF('Source - Funds'!I417="","",'Source - Funds'!I417)</f>
        <v/>
      </c>
      <c r="K417" t="str">
        <f>IF('Source - Funds'!J417="","",'Source - Funds'!J417)</f>
        <v>N</v>
      </c>
      <c r="L417">
        <f t="shared" si="67"/>
        <v>316203</v>
      </c>
      <c r="M417">
        <v>1.04</v>
      </c>
      <c r="N417" s="24">
        <f t="shared" si="68"/>
        <v>328851.12</v>
      </c>
      <c r="O417" s="24">
        <f t="shared" si="69"/>
        <v>328850.12</v>
      </c>
      <c r="P417" s="23">
        <f t="shared" si="70"/>
        <v>328850</v>
      </c>
      <c r="Q417" s="26" t="s">
        <v>215</v>
      </c>
      <c r="R417" t="str">
        <f t="shared" si="71"/>
        <v>59</v>
      </c>
      <c r="S417" t="str">
        <f t="shared" si="72"/>
        <v>0171</v>
      </c>
      <c r="T417" t="str">
        <f t="shared" si="73"/>
        <v>5</v>
      </c>
      <c r="U417" s="27">
        <f t="shared" si="74"/>
        <v>328850</v>
      </c>
      <c r="V417" t="str">
        <f t="shared" si="75"/>
        <v>59-5-0171</v>
      </c>
      <c r="W417" t="str">
        <f t="shared" si="76"/>
        <v>2025_59_0171_5</v>
      </c>
    </row>
    <row r="418" spans="1:23" x14ac:dyDescent="0.3">
      <c r="A418" t="str">
        <f t="shared" si="66"/>
        <v>5950171</v>
      </c>
      <c r="B418" t="str">
        <f>IF('Source - Funds'!A418="","",'Source - Funds'!A418)</f>
        <v>2026</v>
      </c>
      <c r="C418" t="str">
        <f>IF('Source - Funds'!B418="","",'Source - Funds'!B418)</f>
        <v>59</v>
      </c>
      <c r="D418" t="str">
        <f>IF('Source - Funds'!C418="","",'Source - Funds'!C418)</f>
        <v>5</v>
      </c>
      <c r="E418" t="str">
        <f>IF('Source - Funds'!D418="","",'Source - Funds'!D418)</f>
        <v>0171</v>
      </c>
      <c r="F418" t="str">
        <f>IF('Source - Funds'!E418="","",'Source - Funds'!E418)</f>
        <v>ORLEANS PUBLIC LIBRARY</v>
      </c>
      <c r="G418" t="str">
        <f>IF('Source - Funds'!F418="","",'Source - Funds'!F418)</f>
        <v>0061</v>
      </c>
      <c r="H418" t="str">
        <f>IF('Source - Funds'!G418="","",'Source - Funds'!G418)</f>
        <v>RAINY DAY</v>
      </c>
      <c r="I418">
        <f>IF('Source - Funds'!H418="","",'Source - Funds'!H418)</f>
        <v>9500</v>
      </c>
      <c r="J418" t="str">
        <f>IF('Source - Funds'!I418="","",'Source - Funds'!I418)</f>
        <v/>
      </c>
      <c r="K418" t="str">
        <f>IF('Source - Funds'!J418="","",'Source - Funds'!J418)</f>
        <v>N</v>
      </c>
      <c r="L418">
        <f t="shared" si="67"/>
        <v>316203</v>
      </c>
      <c r="M418">
        <v>1.04</v>
      </c>
      <c r="N418" s="24">
        <f t="shared" si="68"/>
        <v>328851.12</v>
      </c>
      <c r="O418" s="24">
        <f t="shared" si="69"/>
        <v>328850.12</v>
      </c>
      <c r="P418" s="23">
        <f t="shared" si="70"/>
        <v>328850</v>
      </c>
      <c r="Q418" s="26" t="s">
        <v>215</v>
      </c>
      <c r="R418" t="str">
        <f t="shared" si="71"/>
        <v>59</v>
      </c>
      <c r="S418" t="str">
        <f t="shared" si="72"/>
        <v>0171</v>
      </c>
      <c r="T418" t="str">
        <f t="shared" si="73"/>
        <v>5</v>
      </c>
      <c r="U418" s="27">
        <f t="shared" si="74"/>
        <v>328850</v>
      </c>
      <c r="V418" t="str">
        <f t="shared" si="75"/>
        <v>59-5-0171</v>
      </c>
      <c r="W418" t="str">
        <f t="shared" si="76"/>
        <v>2025_59_0171_5</v>
      </c>
    </row>
    <row r="419" spans="1:23" x14ac:dyDescent="0.3">
      <c r="A419" t="str">
        <f t="shared" si="66"/>
        <v>5950171</v>
      </c>
      <c r="B419" t="str">
        <f>IF('Source - Funds'!A419="","",'Source - Funds'!A419)</f>
        <v>2026</v>
      </c>
      <c r="C419" t="str">
        <f>IF('Source - Funds'!B419="","",'Source - Funds'!B419)</f>
        <v>59</v>
      </c>
      <c r="D419" t="str">
        <f>IF('Source - Funds'!C419="","",'Source - Funds'!C419)</f>
        <v>5</v>
      </c>
      <c r="E419" t="str">
        <f>IF('Source - Funds'!D419="","",'Source - Funds'!D419)</f>
        <v>0171</v>
      </c>
      <c r="F419" t="str">
        <f>IF('Source - Funds'!E419="","",'Source - Funds'!E419)</f>
        <v>ORLEANS PUBLIC LIBRARY</v>
      </c>
      <c r="G419" t="str">
        <f>IF('Source - Funds'!F419="","",'Source - Funds'!F419)</f>
        <v>2011</v>
      </c>
      <c r="H419" t="str">
        <f>IF('Source - Funds'!G419="","",'Source - Funds'!G419)</f>
        <v>LIRF</v>
      </c>
      <c r="I419">
        <f>IF('Source - Funds'!H419="","",'Source - Funds'!H419)</f>
        <v>38500</v>
      </c>
      <c r="J419" t="str">
        <f>IF('Source - Funds'!I419="","",'Source - Funds'!I419)</f>
        <v/>
      </c>
      <c r="K419" t="str">
        <f>IF('Source - Funds'!J419="","",'Source - Funds'!J419)</f>
        <v>N</v>
      </c>
      <c r="L419">
        <f t="shared" si="67"/>
        <v>316203</v>
      </c>
      <c r="M419">
        <v>1.04</v>
      </c>
      <c r="N419" s="24">
        <f t="shared" si="68"/>
        <v>328851.12</v>
      </c>
      <c r="O419" s="24">
        <f t="shared" si="69"/>
        <v>328850.12</v>
      </c>
      <c r="P419" s="23">
        <f t="shared" si="70"/>
        <v>328850</v>
      </c>
      <c r="Q419" s="26" t="s">
        <v>215</v>
      </c>
      <c r="R419" t="str">
        <f t="shared" si="71"/>
        <v>59</v>
      </c>
      <c r="S419" t="str">
        <f t="shared" si="72"/>
        <v>0171</v>
      </c>
      <c r="T419" t="str">
        <f t="shared" si="73"/>
        <v>5</v>
      </c>
      <c r="U419" s="27">
        <f t="shared" si="74"/>
        <v>328850</v>
      </c>
      <c r="V419" t="str">
        <f t="shared" si="75"/>
        <v>59-5-0171</v>
      </c>
      <c r="W419" t="str">
        <f t="shared" si="76"/>
        <v>2025_59_0171_5</v>
      </c>
    </row>
    <row r="420" spans="1:23" x14ac:dyDescent="0.3">
      <c r="A420" t="str">
        <f t="shared" si="66"/>
        <v>5950171</v>
      </c>
      <c r="B420" t="str">
        <f>IF('Source - Funds'!A420="","",'Source - Funds'!A420)</f>
        <v>2026</v>
      </c>
      <c r="C420" t="str">
        <f>IF('Source - Funds'!B420="","",'Source - Funds'!B420)</f>
        <v>59</v>
      </c>
      <c r="D420" t="str">
        <f>IF('Source - Funds'!C420="","",'Source - Funds'!C420)</f>
        <v>5</v>
      </c>
      <c r="E420" t="str">
        <f>IF('Source - Funds'!D420="","",'Source - Funds'!D420)</f>
        <v>0171</v>
      </c>
      <c r="F420" t="str">
        <f>IF('Source - Funds'!E420="","",'Source - Funds'!E420)</f>
        <v>ORLEANS PUBLIC LIBRARY</v>
      </c>
      <c r="G420" t="str">
        <f>IF('Source - Funds'!F420="","",'Source - Funds'!F420)</f>
        <v>0283</v>
      </c>
      <c r="H420" t="str">
        <f>IF('Source - Funds'!G420="","",'Source - Funds'!G420)</f>
        <v>L/R PAYMENT</v>
      </c>
      <c r="I420">
        <f>IF('Source - Funds'!H420="","",'Source - Funds'!H420)</f>
        <v>85438</v>
      </c>
      <c r="J420" t="str">
        <f>IF('Source - Funds'!I420="","",'Source - Funds'!I420)</f>
        <v/>
      </c>
      <c r="K420" t="str">
        <f>IF('Source - Funds'!J420="","",'Source - Funds'!J420)</f>
        <v>N</v>
      </c>
      <c r="L420">
        <f t="shared" si="67"/>
        <v>316203</v>
      </c>
      <c r="M420">
        <v>1.04</v>
      </c>
      <c r="N420" s="24">
        <f t="shared" si="68"/>
        <v>328851.12</v>
      </c>
      <c r="O420" s="24">
        <f t="shared" si="69"/>
        <v>328850.12</v>
      </c>
      <c r="P420" s="23">
        <f t="shared" si="70"/>
        <v>328850</v>
      </c>
      <c r="Q420" s="26" t="s">
        <v>215</v>
      </c>
      <c r="R420" t="str">
        <f t="shared" si="71"/>
        <v>59</v>
      </c>
      <c r="S420" t="str">
        <f t="shared" si="72"/>
        <v>0171</v>
      </c>
      <c r="T420" t="str">
        <f t="shared" si="73"/>
        <v>5</v>
      </c>
      <c r="U420" s="27">
        <f t="shared" si="74"/>
        <v>328850</v>
      </c>
      <c r="V420" t="str">
        <f t="shared" si="75"/>
        <v>59-5-0171</v>
      </c>
      <c r="W420" t="str">
        <f t="shared" si="76"/>
        <v>2025_59_0171_5</v>
      </c>
    </row>
    <row r="421" spans="1:23" x14ac:dyDescent="0.3">
      <c r="A421" t="str">
        <f t="shared" si="66"/>
        <v>5950172</v>
      </c>
      <c r="B421" t="str">
        <f>IF('Source - Funds'!A421="","",'Source - Funds'!A421)</f>
        <v>2026</v>
      </c>
      <c r="C421" t="str">
        <f>IF('Source - Funds'!B421="","",'Source - Funds'!B421)</f>
        <v>59</v>
      </c>
      <c r="D421" t="str">
        <f>IF('Source - Funds'!C421="","",'Source - Funds'!C421)</f>
        <v>5</v>
      </c>
      <c r="E421" t="str">
        <f>IF('Source - Funds'!D421="","",'Source - Funds'!D421)</f>
        <v>0172</v>
      </c>
      <c r="F421" t="str">
        <f>IF('Source - Funds'!E421="","",'Source - Funds'!E421)</f>
        <v>PAOLI PUBLIC LIBRARY</v>
      </c>
      <c r="G421" t="str">
        <f>IF('Source - Funds'!F421="","",'Source - Funds'!F421)</f>
        <v>0283</v>
      </c>
      <c r="H421" t="str">
        <f>IF('Source - Funds'!G421="","",'Source - Funds'!G421)</f>
        <v>L/R PAYMENT</v>
      </c>
      <c r="I421">
        <f>IF('Source - Funds'!H421="","",'Source - Funds'!H421)</f>
        <v>165000</v>
      </c>
      <c r="J421" t="str">
        <f>IF('Source - Funds'!I421="","",'Source - Funds'!I421)</f>
        <v/>
      </c>
      <c r="K421" t="str">
        <f>IF('Source - Funds'!J421="","",'Source - Funds'!J421)</f>
        <v>N</v>
      </c>
      <c r="L421">
        <f t="shared" si="67"/>
        <v>474200</v>
      </c>
      <c r="M421">
        <v>1.04</v>
      </c>
      <c r="N421" s="24">
        <f t="shared" si="68"/>
        <v>493168</v>
      </c>
      <c r="O421" s="24">
        <f t="shared" si="69"/>
        <v>493167</v>
      </c>
      <c r="P421" s="23">
        <f t="shared" si="70"/>
        <v>493167</v>
      </c>
      <c r="Q421" s="26" t="s">
        <v>215</v>
      </c>
      <c r="R421" t="str">
        <f t="shared" si="71"/>
        <v>59</v>
      </c>
      <c r="S421" t="str">
        <f t="shared" si="72"/>
        <v>0172</v>
      </c>
      <c r="T421" t="str">
        <f t="shared" si="73"/>
        <v>5</v>
      </c>
      <c r="U421" s="27">
        <f t="shared" si="74"/>
        <v>493167</v>
      </c>
      <c r="V421" t="str">
        <f t="shared" si="75"/>
        <v>59-5-0172</v>
      </c>
      <c r="W421" t="str">
        <f t="shared" si="76"/>
        <v>2025_59_0172_5</v>
      </c>
    </row>
    <row r="422" spans="1:23" x14ac:dyDescent="0.3">
      <c r="A422" t="str">
        <f t="shared" si="66"/>
        <v>5950172</v>
      </c>
      <c r="B422" t="str">
        <f>IF('Source - Funds'!A422="","",'Source - Funds'!A422)</f>
        <v>2026</v>
      </c>
      <c r="C422" t="str">
        <f>IF('Source - Funds'!B422="","",'Source - Funds'!B422)</f>
        <v>59</v>
      </c>
      <c r="D422" t="str">
        <f>IF('Source - Funds'!C422="","",'Source - Funds'!C422)</f>
        <v>5</v>
      </c>
      <c r="E422" t="str">
        <f>IF('Source - Funds'!D422="","",'Source - Funds'!D422)</f>
        <v>0172</v>
      </c>
      <c r="F422" t="str">
        <f>IF('Source - Funds'!E422="","",'Source - Funds'!E422)</f>
        <v>PAOLI PUBLIC LIBRARY</v>
      </c>
      <c r="G422" t="str">
        <f>IF('Source - Funds'!F422="","",'Source - Funds'!F422)</f>
        <v>0061</v>
      </c>
      <c r="H422" t="str">
        <f>IF('Source - Funds'!G422="","",'Source - Funds'!G422)</f>
        <v>RAINY DAY</v>
      </c>
      <c r="I422">
        <f>IF('Source - Funds'!H422="","",'Source - Funds'!H422)</f>
        <v>12000</v>
      </c>
      <c r="J422" t="str">
        <f>IF('Source - Funds'!I422="","",'Source - Funds'!I422)</f>
        <v/>
      </c>
      <c r="K422" t="str">
        <f>IF('Source - Funds'!J422="","",'Source - Funds'!J422)</f>
        <v>N</v>
      </c>
      <c r="L422">
        <f t="shared" si="67"/>
        <v>474200</v>
      </c>
      <c r="M422">
        <v>1.04</v>
      </c>
      <c r="N422" s="24">
        <f t="shared" si="68"/>
        <v>493168</v>
      </c>
      <c r="O422" s="24">
        <f t="shared" si="69"/>
        <v>493167</v>
      </c>
      <c r="P422" s="23">
        <f t="shared" si="70"/>
        <v>493167</v>
      </c>
      <c r="Q422" s="26" t="s">
        <v>215</v>
      </c>
      <c r="R422" t="str">
        <f t="shared" si="71"/>
        <v>59</v>
      </c>
      <c r="S422" t="str">
        <f t="shared" si="72"/>
        <v>0172</v>
      </c>
      <c r="T422" t="str">
        <f t="shared" si="73"/>
        <v>5</v>
      </c>
      <c r="U422" s="27">
        <f t="shared" si="74"/>
        <v>493167</v>
      </c>
      <c r="V422" t="str">
        <f t="shared" si="75"/>
        <v>59-5-0172</v>
      </c>
      <c r="W422" t="str">
        <f t="shared" si="76"/>
        <v>2025_59_0172_5</v>
      </c>
    </row>
    <row r="423" spans="1:23" x14ac:dyDescent="0.3">
      <c r="A423" t="str">
        <f t="shared" si="66"/>
        <v>5950172</v>
      </c>
      <c r="B423" t="str">
        <f>IF('Source - Funds'!A423="","",'Source - Funds'!A423)</f>
        <v>2026</v>
      </c>
      <c r="C423" t="str">
        <f>IF('Source - Funds'!B423="","",'Source - Funds'!B423)</f>
        <v>59</v>
      </c>
      <c r="D423" t="str">
        <f>IF('Source - Funds'!C423="","",'Source - Funds'!C423)</f>
        <v>5</v>
      </c>
      <c r="E423" t="str">
        <f>IF('Source - Funds'!D423="","",'Source - Funds'!D423)</f>
        <v>0172</v>
      </c>
      <c r="F423" t="str">
        <f>IF('Source - Funds'!E423="","",'Source - Funds'!E423)</f>
        <v>PAOLI PUBLIC LIBRARY</v>
      </c>
      <c r="G423" t="str">
        <f>IF('Source - Funds'!F423="","",'Source - Funds'!F423)</f>
        <v>0101</v>
      </c>
      <c r="H423" t="str">
        <f>IF('Source - Funds'!G423="","",'Source - Funds'!G423)</f>
        <v>GENERAL</v>
      </c>
      <c r="I423">
        <f>IF('Source - Funds'!H423="","",'Source - Funds'!H423)</f>
        <v>297200</v>
      </c>
      <c r="J423" t="str">
        <f>IF('Source - Funds'!I423="","",'Source - Funds'!I423)</f>
        <v/>
      </c>
      <c r="K423" t="str">
        <f>IF('Source - Funds'!J423="","",'Source - Funds'!J423)</f>
        <v>N</v>
      </c>
      <c r="L423">
        <f t="shared" si="67"/>
        <v>474200</v>
      </c>
      <c r="M423">
        <v>1.04</v>
      </c>
      <c r="N423" s="24">
        <f t="shared" si="68"/>
        <v>493168</v>
      </c>
      <c r="O423" s="24">
        <f t="shared" si="69"/>
        <v>493167</v>
      </c>
      <c r="P423" s="23">
        <f t="shared" si="70"/>
        <v>493167</v>
      </c>
      <c r="Q423" s="26" t="s">
        <v>215</v>
      </c>
      <c r="R423" t="str">
        <f t="shared" si="71"/>
        <v>59</v>
      </c>
      <c r="S423" t="str">
        <f t="shared" si="72"/>
        <v>0172</v>
      </c>
      <c r="T423" t="str">
        <f t="shared" si="73"/>
        <v>5</v>
      </c>
      <c r="U423" s="27">
        <f t="shared" si="74"/>
        <v>493167</v>
      </c>
      <c r="V423" t="str">
        <f t="shared" si="75"/>
        <v>59-5-0172</v>
      </c>
      <c r="W423" t="str">
        <f t="shared" si="76"/>
        <v>2025_59_0172_5</v>
      </c>
    </row>
    <row r="424" spans="1:23" x14ac:dyDescent="0.3">
      <c r="A424" t="str">
        <f t="shared" si="66"/>
        <v>5950173</v>
      </c>
      <c r="B424" t="str">
        <f>IF('Source - Funds'!A424="","",'Source - Funds'!A424)</f>
        <v>2026</v>
      </c>
      <c r="C424" t="str">
        <f>IF('Source - Funds'!B424="","",'Source - Funds'!B424)</f>
        <v>59</v>
      </c>
      <c r="D424" t="str">
        <f>IF('Source - Funds'!C424="","",'Source - Funds'!C424)</f>
        <v>5</v>
      </c>
      <c r="E424" t="str">
        <f>IF('Source - Funds'!D424="","",'Source - Funds'!D424)</f>
        <v>0173</v>
      </c>
      <c r="F424" t="str">
        <f>IF('Source - Funds'!E424="","",'Source - Funds'!E424)</f>
        <v>FRENCH LICK-MELTON PUBLIC LIBRARY</v>
      </c>
      <c r="G424" t="str">
        <f>IF('Source - Funds'!F424="","",'Source - Funds'!F424)</f>
        <v>0101</v>
      </c>
      <c r="H424" t="str">
        <f>IF('Source - Funds'!G424="","",'Source - Funds'!G424)</f>
        <v>GENERAL</v>
      </c>
      <c r="I424">
        <f>IF('Source - Funds'!H424="","",'Source - Funds'!H424)</f>
        <v>508380</v>
      </c>
      <c r="J424" t="str">
        <f>IF('Source - Funds'!I424="","",'Source - Funds'!I424)</f>
        <v/>
      </c>
      <c r="K424" t="str">
        <f>IF('Source - Funds'!J424="","",'Source - Funds'!J424)</f>
        <v>N</v>
      </c>
      <c r="L424">
        <f t="shared" si="67"/>
        <v>670380</v>
      </c>
      <c r="M424">
        <v>1.04</v>
      </c>
      <c r="N424" s="24">
        <f t="shared" si="68"/>
        <v>697195.20000000007</v>
      </c>
      <c r="O424" s="24">
        <f t="shared" si="69"/>
        <v>697194.20000000007</v>
      </c>
      <c r="P424" s="23">
        <f t="shared" si="70"/>
        <v>697194</v>
      </c>
      <c r="Q424" s="26" t="s">
        <v>215</v>
      </c>
      <c r="R424" t="str">
        <f t="shared" si="71"/>
        <v>59</v>
      </c>
      <c r="S424" t="str">
        <f t="shared" si="72"/>
        <v>0173</v>
      </c>
      <c r="T424" t="str">
        <f t="shared" si="73"/>
        <v>5</v>
      </c>
      <c r="U424" s="27">
        <f t="shared" si="74"/>
        <v>697194</v>
      </c>
      <c r="V424" t="str">
        <f t="shared" si="75"/>
        <v>59-5-0173</v>
      </c>
      <c r="W424" t="str">
        <f t="shared" si="76"/>
        <v>2025_59_0173_5</v>
      </c>
    </row>
    <row r="425" spans="1:23" x14ac:dyDescent="0.3">
      <c r="A425" t="str">
        <f t="shared" si="66"/>
        <v>5950173</v>
      </c>
      <c r="B425" t="str">
        <f>IF('Source - Funds'!A425="","",'Source - Funds'!A425)</f>
        <v>2026</v>
      </c>
      <c r="C425" t="str">
        <f>IF('Source - Funds'!B425="","",'Source - Funds'!B425)</f>
        <v>59</v>
      </c>
      <c r="D425" t="str">
        <f>IF('Source - Funds'!C425="","",'Source - Funds'!C425)</f>
        <v>5</v>
      </c>
      <c r="E425" t="str">
        <f>IF('Source - Funds'!D425="","",'Source - Funds'!D425)</f>
        <v>0173</v>
      </c>
      <c r="F425" t="str">
        <f>IF('Source - Funds'!E425="","",'Source - Funds'!E425)</f>
        <v>FRENCH LICK-MELTON PUBLIC LIBRARY</v>
      </c>
      <c r="G425" t="str">
        <f>IF('Source - Funds'!F425="","",'Source - Funds'!F425)</f>
        <v>0061</v>
      </c>
      <c r="H425" t="str">
        <f>IF('Source - Funds'!G425="","",'Source - Funds'!G425)</f>
        <v>RAINY DAY</v>
      </c>
      <c r="I425">
        <f>IF('Source - Funds'!H425="","",'Source - Funds'!H425)</f>
        <v>6000</v>
      </c>
      <c r="J425" t="str">
        <f>IF('Source - Funds'!I425="","",'Source - Funds'!I425)</f>
        <v/>
      </c>
      <c r="K425" t="str">
        <f>IF('Source - Funds'!J425="","",'Source - Funds'!J425)</f>
        <v>N</v>
      </c>
      <c r="L425">
        <f t="shared" si="67"/>
        <v>670380</v>
      </c>
      <c r="M425">
        <v>1.04</v>
      </c>
      <c r="N425" s="24">
        <f t="shared" si="68"/>
        <v>697195.20000000007</v>
      </c>
      <c r="O425" s="24">
        <f t="shared" si="69"/>
        <v>697194.20000000007</v>
      </c>
      <c r="P425" s="23">
        <f t="shared" si="70"/>
        <v>697194</v>
      </c>
      <c r="Q425" s="26" t="s">
        <v>215</v>
      </c>
      <c r="R425" t="str">
        <f t="shared" si="71"/>
        <v>59</v>
      </c>
      <c r="S425" t="str">
        <f t="shared" si="72"/>
        <v>0173</v>
      </c>
      <c r="T425" t="str">
        <f t="shared" si="73"/>
        <v>5</v>
      </c>
      <c r="U425" s="27">
        <f t="shared" si="74"/>
        <v>697194</v>
      </c>
      <c r="V425" t="str">
        <f t="shared" si="75"/>
        <v>59-5-0173</v>
      </c>
      <c r="W425" t="str">
        <f t="shared" si="76"/>
        <v>2025_59_0173_5</v>
      </c>
    </row>
    <row r="426" spans="1:23" x14ac:dyDescent="0.3">
      <c r="A426" t="str">
        <f t="shared" si="66"/>
        <v>5950173</v>
      </c>
      <c r="B426" t="str">
        <f>IF('Source - Funds'!A426="","",'Source - Funds'!A426)</f>
        <v>2026</v>
      </c>
      <c r="C426" t="str">
        <f>IF('Source - Funds'!B426="","",'Source - Funds'!B426)</f>
        <v>59</v>
      </c>
      <c r="D426" t="str">
        <f>IF('Source - Funds'!C426="","",'Source - Funds'!C426)</f>
        <v>5</v>
      </c>
      <c r="E426" t="str">
        <f>IF('Source - Funds'!D426="","",'Source - Funds'!D426)</f>
        <v>0173</v>
      </c>
      <c r="F426" t="str">
        <f>IF('Source - Funds'!E426="","",'Source - Funds'!E426)</f>
        <v>FRENCH LICK-MELTON PUBLIC LIBRARY</v>
      </c>
      <c r="G426" t="str">
        <f>IF('Source - Funds'!F426="","",'Source - Funds'!F426)</f>
        <v>2011</v>
      </c>
      <c r="H426" t="str">
        <f>IF('Source - Funds'!G426="","",'Source - Funds'!G426)</f>
        <v>LIRF</v>
      </c>
      <c r="I426">
        <f>IF('Source - Funds'!H426="","",'Source - Funds'!H426)</f>
        <v>6000</v>
      </c>
      <c r="J426" t="str">
        <f>IF('Source - Funds'!I426="","",'Source - Funds'!I426)</f>
        <v/>
      </c>
      <c r="K426" t="str">
        <f>IF('Source - Funds'!J426="","",'Source - Funds'!J426)</f>
        <v>N</v>
      </c>
      <c r="L426">
        <f t="shared" si="67"/>
        <v>670380</v>
      </c>
      <c r="M426">
        <v>1.04</v>
      </c>
      <c r="N426" s="24">
        <f t="shared" si="68"/>
        <v>697195.20000000007</v>
      </c>
      <c r="O426" s="24">
        <f t="shared" si="69"/>
        <v>697194.20000000007</v>
      </c>
      <c r="P426" s="23">
        <f t="shared" si="70"/>
        <v>697194</v>
      </c>
      <c r="Q426" s="26" t="s">
        <v>215</v>
      </c>
      <c r="R426" t="str">
        <f t="shared" si="71"/>
        <v>59</v>
      </c>
      <c r="S426" t="str">
        <f t="shared" si="72"/>
        <v>0173</v>
      </c>
      <c r="T426" t="str">
        <f t="shared" si="73"/>
        <v>5</v>
      </c>
      <c r="U426" s="27">
        <f t="shared" si="74"/>
        <v>697194</v>
      </c>
      <c r="V426" t="str">
        <f t="shared" si="75"/>
        <v>59-5-0173</v>
      </c>
      <c r="W426" t="str">
        <f t="shared" si="76"/>
        <v>2025_59_0173_5</v>
      </c>
    </row>
    <row r="427" spans="1:23" x14ac:dyDescent="0.3">
      <c r="A427" t="str">
        <f t="shared" si="66"/>
        <v>5950173</v>
      </c>
      <c r="B427" t="str">
        <f>IF('Source - Funds'!A427="","",'Source - Funds'!A427)</f>
        <v>2026</v>
      </c>
      <c r="C427" t="str">
        <f>IF('Source - Funds'!B427="","",'Source - Funds'!B427)</f>
        <v>59</v>
      </c>
      <c r="D427" t="str">
        <f>IF('Source - Funds'!C427="","",'Source - Funds'!C427)</f>
        <v>5</v>
      </c>
      <c r="E427" t="str">
        <f>IF('Source - Funds'!D427="","",'Source - Funds'!D427)</f>
        <v>0173</v>
      </c>
      <c r="F427" t="str">
        <f>IF('Source - Funds'!E427="","",'Source - Funds'!E427)</f>
        <v>FRENCH LICK-MELTON PUBLIC LIBRARY</v>
      </c>
      <c r="G427" t="str">
        <f>IF('Source - Funds'!F427="","",'Source - Funds'!F427)</f>
        <v>0180</v>
      </c>
      <c r="H427" t="str">
        <f>IF('Source - Funds'!G427="","",'Source - Funds'!G427)</f>
        <v>DEBT SERVICE</v>
      </c>
      <c r="I427">
        <f>IF('Source - Funds'!H427="","",'Source - Funds'!H427)</f>
        <v>150000</v>
      </c>
      <c r="J427" t="str">
        <f>IF('Source - Funds'!I427="","",'Source - Funds'!I427)</f>
        <v/>
      </c>
      <c r="K427" t="str">
        <f>IF('Source - Funds'!J427="","",'Source - Funds'!J427)</f>
        <v>N</v>
      </c>
      <c r="L427">
        <f t="shared" si="67"/>
        <v>670380</v>
      </c>
      <c r="M427">
        <v>1.04</v>
      </c>
      <c r="N427" s="24">
        <f t="shared" si="68"/>
        <v>697195.20000000007</v>
      </c>
      <c r="O427" s="24">
        <f t="shared" si="69"/>
        <v>697194.20000000007</v>
      </c>
      <c r="P427" s="23">
        <f t="shared" si="70"/>
        <v>697194</v>
      </c>
      <c r="Q427" s="26" t="s">
        <v>215</v>
      </c>
      <c r="R427" t="str">
        <f t="shared" si="71"/>
        <v>59</v>
      </c>
      <c r="S427" t="str">
        <f t="shared" si="72"/>
        <v>0173</v>
      </c>
      <c r="T427" t="str">
        <f t="shared" si="73"/>
        <v>5</v>
      </c>
      <c r="U427" s="27">
        <f t="shared" si="74"/>
        <v>697194</v>
      </c>
      <c r="V427" t="str">
        <f t="shared" si="75"/>
        <v>59-5-0173</v>
      </c>
      <c r="W427" t="str">
        <f t="shared" si="76"/>
        <v>2025_59_0173_5</v>
      </c>
    </row>
    <row r="428" spans="1:23" x14ac:dyDescent="0.3">
      <c r="A428" t="str">
        <f t="shared" si="66"/>
        <v>6050264</v>
      </c>
      <c r="B428" t="str">
        <f>IF('Source - Funds'!A428="","",'Source - Funds'!A428)</f>
        <v>2026</v>
      </c>
      <c r="C428" t="str">
        <f>IF('Source - Funds'!B428="","",'Source - Funds'!B428)</f>
        <v>60</v>
      </c>
      <c r="D428" t="str">
        <f>IF('Source - Funds'!C428="","",'Source - Funds'!C428)</f>
        <v>5</v>
      </c>
      <c r="E428" t="str">
        <f>IF('Source - Funds'!D428="","",'Source - Funds'!D428)</f>
        <v>0264</v>
      </c>
      <c r="F428" t="str">
        <f>IF('Source - Funds'!E428="","",'Source - Funds'!E428)</f>
        <v>SPENCER-OWEN COUNTY PUBLIC LIBRARY</v>
      </c>
      <c r="G428" t="str">
        <f>IF('Source - Funds'!F428="","",'Source - Funds'!F428)</f>
        <v>0283</v>
      </c>
      <c r="H428" t="str">
        <f>IF('Source - Funds'!G428="","",'Source - Funds'!G428)</f>
        <v>L/R PAYMENT</v>
      </c>
      <c r="I428">
        <f>IF('Source - Funds'!H428="","",'Source - Funds'!H428)</f>
        <v>180250</v>
      </c>
      <c r="J428" t="str">
        <f>IF('Source - Funds'!I428="","",'Source - Funds'!I428)</f>
        <v/>
      </c>
      <c r="K428" t="str">
        <f>IF('Source - Funds'!J428="","",'Source - Funds'!J428)</f>
        <v>N</v>
      </c>
      <c r="L428">
        <f t="shared" si="67"/>
        <v>1648717</v>
      </c>
      <c r="M428">
        <v>1.04</v>
      </c>
      <c r="N428" s="24">
        <f t="shared" si="68"/>
        <v>1714665.6800000002</v>
      </c>
      <c r="O428" s="24">
        <f t="shared" si="69"/>
        <v>1714664.6800000002</v>
      </c>
      <c r="P428" s="23">
        <f t="shared" si="70"/>
        <v>1714664</v>
      </c>
      <c r="Q428" s="26" t="s">
        <v>215</v>
      </c>
      <c r="R428" t="str">
        <f t="shared" si="71"/>
        <v>60</v>
      </c>
      <c r="S428" t="str">
        <f t="shared" si="72"/>
        <v>0264</v>
      </c>
      <c r="T428" t="str">
        <f t="shared" si="73"/>
        <v>5</v>
      </c>
      <c r="U428" s="27">
        <f t="shared" si="74"/>
        <v>1714664</v>
      </c>
      <c r="V428" t="str">
        <f t="shared" si="75"/>
        <v>60-5-0264</v>
      </c>
      <c r="W428" t="str">
        <f t="shared" si="76"/>
        <v>2025_60_0264_5</v>
      </c>
    </row>
    <row r="429" spans="1:23" x14ac:dyDescent="0.3">
      <c r="A429" t="str">
        <f t="shared" si="66"/>
        <v>6050264</v>
      </c>
      <c r="B429" t="str">
        <f>IF('Source - Funds'!A429="","",'Source - Funds'!A429)</f>
        <v>2026</v>
      </c>
      <c r="C429" t="str">
        <f>IF('Source - Funds'!B429="","",'Source - Funds'!B429)</f>
        <v>60</v>
      </c>
      <c r="D429" t="str">
        <f>IF('Source - Funds'!C429="","",'Source - Funds'!C429)</f>
        <v>5</v>
      </c>
      <c r="E429" t="str">
        <f>IF('Source - Funds'!D429="","",'Source - Funds'!D429)</f>
        <v>0264</v>
      </c>
      <c r="F429" t="str">
        <f>IF('Source - Funds'!E429="","",'Source - Funds'!E429)</f>
        <v>SPENCER-OWEN COUNTY PUBLIC LIBRARY</v>
      </c>
      <c r="G429" t="str">
        <f>IF('Source - Funds'!F429="","",'Source - Funds'!F429)</f>
        <v>0101</v>
      </c>
      <c r="H429" t="str">
        <f>IF('Source - Funds'!G429="","",'Source - Funds'!G429)</f>
        <v>GENERAL</v>
      </c>
      <c r="I429">
        <f>IF('Source - Funds'!H429="","",'Source - Funds'!H429)</f>
        <v>1468467</v>
      </c>
      <c r="J429" t="str">
        <f>IF('Source - Funds'!I429="","",'Source - Funds'!I429)</f>
        <v/>
      </c>
      <c r="K429" t="str">
        <f>IF('Source - Funds'!J429="","",'Source - Funds'!J429)</f>
        <v>N</v>
      </c>
      <c r="L429">
        <f t="shared" si="67"/>
        <v>1648717</v>
      </c>
      <c r="M429">
        <v>1.04</v>
      </c>
      <c r="N429" s="24">
        <f t="shared" si="68"/>
        <v>1714665.6800000002</v>
      </c>
      <c r="O429" s="24">
        <f t="shared" si="69"/>
        <v>1714664.6800000002</v>
      </c>
      <c r="P429" s="23">
        <f t="shared" si="70"/>
        <v>1714664</v>
      </c>
      <c r="Q429" s="26" t="s">
        <v>215</v>
      </c>
      <c r="R429" t="str">
        <f t="shared" si="71"/>
        <v>60</v>
      </c>
      <c r="S429" t="str">
        <f t="shared" si="72"/>
        <v>0264</v>
      </c>
      <c r="T429" t="str">
        <f t="shared" si="73"/>
        <v>5</v>
      </c>
      <c r="U429" s="27">
        <f t="shared" si="74"/>
        <v>1714664</v>
      </c>
      <c r="V429" t="str">
        <f t="shared" si="75"/>
        <v>60-5-0264</v>
      </c>
      <c r="W429" t="str">
        <f t="shared" si="76"/>
        <v>2025_60_0264_5</v>
      </c>
    </row>
    <row r="430" spans="1:23" x14ac:dyDescent="0.3">
      <c r="A430" t="str">
        <f t="shared" si="66"/>
        <v>6150176</v>
      </c>
      <c r="B430" t="str">
        <f>IF('Source - Funds'!A430="","",'Source - Funds'!A430)</f>
        <v>2026</v>
      </c>
      <c r="C430" t="str">
        <f>IF('Source - Funds'!B430="","",'Source - Funds'!B430)</f>
        <v>61</v>
      </c>
      <c r="D430" t="str">
        <f>IF('Source - Funds'!C430="","",'Source - Funds'!C430)</f>
        <v>5</v>
      </c>
      <c r="E430" t="str">
        <f>IF('Source - Funds'!D430="","",'Source - Funds'!D430)</f>
        <v>0176</v>
      </c>
      <c r="F430" t="str">
        <f>IF('Source - Funds'!E430="","",'Source - Funds'!E430)</f>
        <v>MONTEZUMA PUBLIC LIBRARY</v>
      </c>
      <c r="G430" t="str">
        <f>IF('Source - Funds'!F430="","",'Source - Funds'!F430)</f>
        <v>0101</v>
      </c>
      <c r="H430" t="str">
        <f>IF('Source - Funds'!G430="","",'Source - Funds'!G430)</f>
        <v>GENERAL</v>
      </c>
      <c r="I430">
        <f>IF('Source - Funds'!H430="","",'Source - Funds'!H430)</f>
        <v>122819</v>
      </c>
      <c r="J430" t="str">
        <f>IF('Source - Funds'!I430="","",'Source - Funds'!I430)</f>
        <v/>
      </c>
      <c r="K430" t="str">
        <f>IF('Source - Funds'!J430="","",'Source - Funds'!J430)</f>
        <v>N</v>
      </c>
      <c r="L430">
        <f t="shared" si="67"/>
        <v>122819</v>
      </c>
      <c r="M430">
        <v>1.04</v>
      </c>
      <c r="N430" s="24">
        <f t="shared" si="68"/>
        <v>127731.76000000001</v>
      </c>
      <c r="O430" s="24">
        <f t="shared" si="69"/>
        <v>127730.76000000001</v>
      </c>
      <c r="P430" s="23">
        <f t="shared" si="70"/>
        <v>127730</v>
      </c>
      <c r="Q430" s="26" t="s">
        <v>215</v>
      </c>
      <c r="R430" t="str">
        <f t="shared" si="71"/>
        <v>61</v>
      </c>
      <c r="S430" t="str">
        <f t="shared" si="72"/>
        <v>0176</v>
      </c>
      <c r="T430" t="str">
        <f t="shared" si="73"/>
        <v>5</v>
      </c>
      <c r="U430" s="27">
        <f t="shared" si="74"/>
        <v>127730</v>
      </c>
      <c r="V430" t="str">
        <f t="shared" si="75"/>
        <v>61-5-0176</v>
      </c>
      <c r="W430" t="str">
        <f t="shared" si="76"/>
        <v>2025_61_0176_5</v>
      </c>
    </row>
    <row r="431" spans="1:23" x14ac:dyDescent="0.3">
      <c r="A431" t="str">
        <f t="shared" si="66"/>
        <v>6150292</v>
      </c>
      <c r="B431" t="str">
        <f>IF('Source - Funds'!A431="","",'Source - Funds'!A431)</f>
        <v>2026</v>
      </c>
      <c r="C431" t="str">
        <f>IF('Source - Funds'!B431="","",'Source - Funds'!B431)</f>
        <v>61</v>
      </c>
      <c r="D431" t="str">
        <f>IF('Source - Funds'!C431="","",'Source - Funds'!C431)</f>
        <v>5</v>
      </c>
      <c r="E431" t="str">
        <f>IF('Source - Funds'!D431="","",'Source - Funds'!D431)</f>
        <v>0292</v>
      </c>
      <c r="F431" t="str">
        <f>IF('Source - Funds'!E431="","",'Source - Funds'!E431)</f>
        <v>PARKE COUNTY PUBLIC LIBRARY</v>
      </c>
      <c r="G431" t="str">
        <f>IF('Source - Funds'!F431="","",'Source - Funds'!F431)</f>
        <v>0101</v>
      </c>
      <c r="H431" t="str">
        <f>IF('Source - Funds'!G431="","",'Source - Funds'!G431)</f>
        <v>GENERAL</v>
      </c>
      <c r="I431">
        <f>IF('Source - Funds'!H431="","",'Source - Funds'!H431)</f>
        <v>660144</v>
      </c>
      <c r="J431" t="str">
        <f>IF('Source - Funds'!I431="","",'Source - Funds'!I431)</f>
        <v/>
      </c>
      <c r="K431" t="str">
        <f>IF('Source - Funds'!J431="","",'Source - Funds'!J431)</f>
        <v>N</v>
      </c>
      <c r="L431">
        <f t="shared" si="67"/>
        <v>660144</v>
      </c>
      <c r="M431">
        <v>1.04</v>
      </c>
      <c r="N431" s="24">
        <f t="shared" si="68"/>
        <v>686549.76</v>
      </c>
      <c r="O431" s="24">
        <f t="shared" si="69"/>
        <v>686548.76</v>
      </c>
      <c r="P431" s="23">
        <f t="shared" si="70"/>
        <v>686548</v>
      </c>
      <c r="Q431" s="26" t="s">
        <v>215</v>
      </c>
      <c r="R431" t="str">
        <f t="shared" si="71"/>
        <v>61</v>
      </c>
      <c r="S431" t="str">
        <f t="shared" si="72"/>
        <v>0292</v>
      </c>
      <c r="T431" t="str">
        <f t="shared" si="73"/>
        <v>5</v>
      </c>
      <c r="U431" s="27">
        <f t="shared" si="74"/>
        <v>686548</v>
      </c>
      <c r="V431" t="str">
        <f t="shared" si="75"/>
        <v>61-5-0292</v>
      </c>
      <c r="W431" t="str">
        <f t="shared" si="76"/>
        <v>2025_61_0292_5</v>
      </c>
    </row>
    <row r="432" spans="1:23" x14ac:dyDescent="0.3">
      <c r="A432" t="str">
        <f t="shared" si="66"/>
        <v>6250324</v>
      </c>
      <c r="B432" t="str">
        <f>IF('Source - Funds'!A432="","",'Source - Funds'!A432)</f>
        <v>2026</v>
      </c>
      <c r="C432" t="str">
        <f>IF('Source - Funds'!B432="","",'Source - Funds'!B432)</f>
        <v>62</v>
      </c>
      <c r="D432" t="str">
        <f>IF('Source - Funds'!C432="","",'Source - Funds'!C432)</f>
        <v>5</v>
      </c>
      <c r="E432" t="str">
        <f>IF('Source - Funds'!D432="","",'Source - Funds'!D432)</f>
        <v>0324</v>
      </c>
      <c r="F432" t="str">
        <f>IF('Source - Funds'!E432="","",'Source - Funds'!E432)</f>
        <v>PERRY COUNTY PUBLIC LIBRARY</v>
      </c>
      <c r="G432" t="str">
        <f>IF('Source - Funds'!F432="","",'Source - Funds'!F432)</f>
        <v>0101</v>
      </c>
      <c r="H432" t="str">
        <f>IF('Source - Funds'!G432="","",'Source - Funds'!G432)</f>
        <v>GENERAL</v>
      </c>
      <c r="I432">
        <f>IF('Source - Funds'!H432="","",'Source - Funds'!H432)</f>
        <v>1395922</v>
      </c>
      <c r="J432" t="str">
        <f>IF('Source - Funds'!I432="","",'Source - Funds'!I432)</f>
        <v/>
      </c>
      <c r="K432" t="str">
        <f>IF('Source - Funds'!J432="","",'Source - Funds'!J432)</f>
        <v>N</v>
      </c>
      <c r="L432">
        <f t="shared" si="67"/>
        <v>1395922</v>
      </c>
      <c r="M432">
        <v>1.04</v>
      </c>
      <c r="N432" s="24">
        <f t="shared" si="68"/>
        <v>1451758.8800000001</v>
      </c>
      <c r="O432" s="24">
        <f t="shared" si="69"/>
        <v>1451757.8800000001</v>
      </c>
      <c r="P432" s="23">
        <f t="shared" si="70"/>
        <v>1451757</v>
      </c>
      <c r="Q432" s="26" t="s">
        <v>215</v>
      </c>
      <c r="R432" t="str">
        <f t="shared" si="71"/>
        <v>62</v>
      </c>
      <c r="S432" t="str">
        <f t="shared" si="72"/>
        <v>0324</v>
      </c>
      <c r="T432" t="str">
        <f t="shared" si="73"/>
        <v>5</v>
      </c>
      <c r="U432" s="27">
        <f t="shared" si="74"/>
        <v>1451757</v>
      </c>
      <c r="V432" t="str">
        <f t="shared" si="75"/>
        <v>62-5-0324</v>
      </c>
      <c r="W432" t="str">
        <f t="shared" si="76"/>
        <v>2025_62_0324_5</v>
      </c>
    </row>
    <row r="433" spans="1:23" x14ac:dyDescent="0.3">
      <c r="A433" t="str">
        <f t="shared" si="66"/>
        <v>6350288</v>
      </c>
      <c r="B433" t="str">
        <f>IF('Source - Funds'!A433="","",'Source - Funds'!A433)</f>
        <v>2026</v>
      </c>
      <c r="C433" t="str">
        <f>IF('Source - Funds'!B433="","",'Source - Funds'!B433)</f>
        <v>63</v>
      </c>
      <c r="D433" t="str">
        <f>IF('Source - Funds'!C433="","",'Source - Funds'!C433)</f>
        <v>5</v>
      </c>
      <c r="E433" t="str">
        <f>IF('Source - Funds'!D433="","",'Source - Funds'!D433)</f>
        <v>0288</v>
      </c>
      <c r="F433" t="str">
        <f>IF('Source - Funds'!E433="","",'Source - Funds'!E433)</f>
        <v>PIKE COUNTY PUBLIC LIBRARY</v>
      </c>
      <c r="G433" t="str">
        <f>IF('Source - Funds'!F433="","",'Source - Funds'!F433)</f>
        <v>0101</v>
      </c>
      <c r="H433" t="str">
        <f>IF('Source - Funds'!G433="","",'Source - Funds'!G433)</f>
        <v>GENERAL</v>
      </c>
      <c r="I433">
        <f>IF('Source - Funds'!H433="","",'Source - Funds'!H433)</f>
        <v>817173</v>
      </c>
      <c r="J433" t="str">
        <f>IF('Source - Funds'!I433="","",'Source - Funds'!I433)</f>
        <v/>
      </c>
      <c r="K433" t="str">
        <f>IF('Source - Funds'!J433="","",'Source - Funds'!J433)</f>
        <v>N</v>
      </c>
      <c r="L433">
        <f t="shared" si="67"/>
        <v>817173</v>
      </c>
      <c r="M433">
        <v>1.04</v>
      </c>
      <c r="N433" s="24">
        <f t="shared" si="68"/>
        <v>849859.92</v>
      </c>
      <c r="O433" s="24">
        <f t="shared" si="69"/>
        <v>849858.92</v>
      </c>
      <c r="P433" s="23">
        <f t="shared" si="70"/>
        <v>849858</v>
      </c>
      <c r="Q433" s="26" t="s">
        <v>215</v>
      </c>
      <c r="R433" t="str">
        <f t="shared" si="71"/>
        <v>63</v>
      </c>
      <c r="S433" t="str">
        <f t="shared" si="72"/>
        <v>0288</v>
      </c>
      <c r="T433" t="str">
        <f t="shared" si="73"/>
        <v>5</v>
      </c>
      <c r="U433" s="27">
        <f t="shared" si="74"/>
        <v>849858</v>
      </c>
      <c r="V433" t="str">
        <f t="shared" si="75"/>
        <v>63-5-0288</v>
      </c>
      <c r="W433" t="str">
        <f t="shared" si="76"/>
        <v>2025_63_0288_5</v>
      </c>
    </row>
    <row r="434" spans="1:23" x14ac:dyDescent="0.3">
      <c r="A434" t="str">
        <f t="shared" si="66"/>
        <v>6450184</v>
      </c>
      <c r="B434" t="str">
        <f>IF('Source - Funds'!A434="","",'Source - Funds'!A434)</f>
        <v>2026</v>
      </c>
      <c r="C434" t="str">
        <f>IF('Source - Funds'!B434="","",'Source - Funds'!B434)</f>
        <v>64</v>
      </c>
      <c r="D434" t="str">
        <f>IF('Source - Funds'!C434="","",'Source - Funds'!C434)</f>
        <v>5</v>
      </c>
      <c r="E434" t="str">
        <f>IF('Source - Funds'!D434="","",'Source - Funds'!D434)</f>
        <v>0184</v>
      </c>
      <c r="F434" t="str">
        <f>IF('Source - Funds'!E434="","",'Source - Funds'!E434)</f>
        <v>WESTCHESTER PUBLIC LIBRARY</v>
      </c>
      <c r="G434" t="str">
        <f>IF('Source - Funds'!F434="","",'Source - Funds'!F434)</f>
        <v>0101</v>
      </c>
      <c r="H434" t="str">
        <f>IF('Source - Funds'!G434="","",'Source - Funds'!G434)</f>
        <v>GENERAL</v>
      </c>
      <c r="I434">
        <f>IF('Source - Funds'!H434="","",'Source - Funds'!H434)</f>
        <v>4723213</v>
      </c>
      <c r="J434" t="str">
        <f>IF('Source - Funds'!I434="","",'Source - Funds'!I434)</f>
        <v/>
      </c>
      <c r="K434" t="str">
        <f>IF('Source - Funds'!J434="","",'Source - Funds'!J434)</f>
        <v>N</v>
      </c>
      <c r="L434">
        <f t="shared" si="67"/>
        <v>4723213</v>
      </c>
      <c r="M434">
        <v>1.04</v>
      </c>
      <c r="N434" s="24">
        <f t="shared" si="68"/>
        <v>4912141.5200000005</v>
      </c>
      <c r="O434" s="24">
        <f t="shared" si="69"/>
        <v>4912140.5200000005</v>
      </c>
      <c r="P434" s="23">
        <f t="shared" si="70"/>
        <v>4912140</v>
      </c>
      <c r="Q434" s="26" t="s">
        <v>215</v>
      </c>
      <c r="R434" t="str">
        <f t="shared" si="71"/>
        <v>64</v>
      </c>
      <c r="S434" t="str">
        <f t="shared" si="72"/>
        <v>0184</v>
      </c>
      <c r="T434" t="str">
        <f t="shared" si="73"/>
        <v>5</v>
      </c>
      <c r="U434" s="27">
        <f t="shared" si="74"/>
        <v>4912140</v>
      </c>
      <c r="V434" t="str">
        <f t="shared" si="75"/>
        <v>64-5-0184</v>
      </c>
      <c r="W434" t="str">
        <f t="shared" si="76"/>
        <v>2025_64_0184_5</v>
      </c>
    </row>
    <row r="435" spans="1:23" x14ac:dyDescent="0.3">
      <c r="A435" t="str">
        <f t="shared" si="66"/>
        <v>6450185</v>
      </c>
      <c r="B435" t="str">
        <f>IF('Source - Funds'!A435="","",'Source - Funds'!A435)</f>
        <v>2026</v>
      </c>
      <c r="C435" t="str">
        <f>IF('Source - Funds'!B435="","",'Source - Funds'!B435)</f>
        <v>64</v>
      </c>
      <c r="D435" t="str">
        <f>IF('Source - Funds'!C435="","",'Source - Funds'!C435)</f>
        <v>5</v>
      </c>
      <c r="E435" t="str">
        <f>IF('Source - Funds'!D435="","",'Source - Funds'!D435)</f>
        <v>0185</v>
      </c>
      <c r="F435" t="str">
        <f>IF('Source - Funds'!E435="","",'Source - Funds'!E435)</f>
        <v>PORTER COUNTY PUBLIC LIBRARY</v>
      </c>
      <c r="G435" t="str">
        <f>IF('Source - Funds'!F435="","",'Source - Funds'!F435)</f>
        <v>0101</v>
      </c>
      <c r="H435" t="str">
        <f>IF('Source - Funds'!G435="","",'Source - Funds'!G435)</f>
        <v>GENERAL</v>
      </c>
      <c r="I435">
        <f>IF('Source - Funds'!H435="","",'Source - Funds'!H435)</f>
        <v>8041719</v>
      </c>
      <c r="J435" t="str">
        <f>IF('Source - Funds'!I435="","",'Source - Funds'!I435)</f>
        <v/>
      </c>
      <c r="K435" t="str">
        <f>IF('Source - Funds'!J435="","",'Source - Funds'!J435)</f>
        <v>N</v>
      </c>
      <c r="L435">
        <f t="shared" si="67"/>
        <v>9701283</v>
      </c>
      <c r="M435">
        <v>1.04</v>
      </c>
      <c r="N435" s="24">
        <f t="shared" si="68"/>
        <v>10089334.32</v>
      </c>
      <c r="O435" s="24">
        <f t="shared" si="69"/>
        <v>10089333.32</v>
      </c>
      <c r="P435" s="23">
        <f t="shared" si="70"/>
        <v>10089333</v>
      </c>
      <c r="Q435" s="26" t="s">
        <v>215</v>
      </c>
      <c r="R435" t="str">
        <f t="shared" si="71"/>
        <v>64</v>
      </c>
      <c r="S435" t="str">
        <f t="shared" si="72"/>
        <v>0185</v>
      </c>
      <c r="T435" t="str">
        <f t="shared" si="73"/>
        <v>5</v>
      </c>
      <c r="U435" s="27">
        <f t="shared" si="74"/>
        <v>10089333</v>
      </c>
      <c r="V435" t="str">
        <f t="shared" si="75"/>
        <v>64-5-0185</v>
      </c>
      <c r="W435" t="str">
        <f t="shared" si="76"/>
        <v>2025_64_0185_5</v>
      </c>
    </row>
    <row r="436" spans="1:23" x14ac:dyDescent="0.3">
      <c r="A436" t="str">
        <f t="shared" si="66"/>
        <v>6450185</v>
      </c>
      <c r="B436" t="str">
        <f>IF('Source - Funds'!A436="","",'Source - Funds'!A436)</f>
        <v>2026</v>
      </c>
      <c r="C436" t="str">
        <f>IF('Source - Funds'!B436="","",'Source - Funds'!B436)</f>
        <v>64</v>
      </c>
      <c r="D436" t="str">
        <f>IF('Source - Funds'!C436="","",'Source - Funds'!C436)</f>
        <v>5</v>
      </c>
      <c r="E436" t="str">
        <f>IF('Source - Funds'!D436="","",'Source - Funds'!D436)</f>
        <v>0185</v>
      </c>
      <c r="F436" t="str">
        <f>IF('Source - Funds'!E436="","",'Source - Funds'!E436)</f>
        <v>PORTER COUNTY PUBLIC LIBRARY</v>
      </c>
      <c r="G436" t="str">
        <f>IF('Source - Funds'!F436="","",'Source - Funds'!F436)</f>
        <v>0061</v>
      </c>
      <c r="H436" t="str">
        <f>IF('Source - Funds'!G436="","",'Source - Funds'!G436)</f>
        <v>RAINY DAY</v>
      </c>
      <c r="I436">
        <f>IF('Source - Funds'!H436="","",'Source - Funds'!H436)</f>
        <v>1659564</v>
      </c>
      <c r="J436" t="str">
        <f>IF('Source - Funds'!I436="","",'Source - Funds'!I436)</f>
        <v/>
      </c>
      <c r="K436" t="str">
        <f>IF('Source - Funds'!J436="","",'Source - Funds'!J436)</f>
        <v>N</v>
      </c>
      <c r="L436">
        <f t="shared" si="67"/>
        <v>9701283</v>
      </c>
      <c r="M436">
        <v>1.04</v>
      </c>
      <c r="N436" s="24">
        <f t="shared" si="68"/>
        <v>10089334.32</v>
      </c>
      <c r="O436" s="24">
        <f t="shared" si="69"/>
        <v>10089333.32</v>
      </c>
      <c r="P436" s="23">
        <f t="shared" si="70"/>
        <v>10089333</v>
      </c>
      <c r="Q436" s="26" t="s">
        <v>215</v>
      </c>
      <c r="R436" t="str">
        <f t="shared" si="71"/>
        <v>64</v>
      </c>
      <c r="S436" t="str">
        <f t="shared" si="72"/>
        <v>0185</v>
      </c>
      <c r="T436" t="str">
        <f t="shared" si="73"/>
        <v>5</v>
      </c>
      <c r="U436" s="27">
        <f t="shared" si="74"/>
        <v>10089333</v>
      </c>
      <c r="V436" t="str">
        <f t="shared" si="75"/>
        <v>64-5-0185</v>
      </c>
      <c r="W436" t="str">
        <f t="shared" si="76"/>
        <v>2025_64_0185_5</v>
      </c>
    </row>
    <row r="437" spans="1:23" x14ac:dyDescent="0.3">
      <c r="A437" t="str">
        <f t="shared" si="66"/>
        <v>6550187</v>
      </c>
      <c r="B437" t="str">
        <f>IF('Source - Funds'!A437="","",'Source - Funds'!A437)</f>
        <v>2026</v>
      </c>
      <c r="C437" t="str">
        <f>IF('Source - Funds'!B437="","",'Source - Funds'!B437)</f>
        <v>65</v>
      </c>
      <c r="D437" t="str">
        <f>IF('Source - Funds'!C437="","",'Source - Funds'!C437)</f>
        <v>5</v>
      </c>
      <c r="E437" t="str">
        <f>IF('Source - Funds'!D437="","",'Source - Funds'!D437)</f>
        <v>0187</v>
      </c>
      <c r="F437" t="str">
        <f>IF('Source - Funds'!E437="","",'Source - Funds'!E437)</f>
        <v>NEW HARMONY WORKINGMENS INSTITUTE</v>
      </c>
      <c r="G437" t="str">
        <f>IF('Source - Funds'!F437="","",'Source - Funds'!F437)</f>
        <v>0101</v>
      </c>
      <c r="H437" t="str">
        <f>IF('Source - Funds'!G437="","",'Source - Funds'!G437)</f>
        <v>GENERAL</v>
      </c>
      <c r="I437">
        <f>IF('Source - Funds'!H437="","",'Source - Funds'!H437)</f>
        <v>318500</v>
      </c>
      <c r="J437" t="str">
        <f>IF('Source - Funds'!I437="","",'Source - Funds'!I437)</f>
        <v/>
      </c>
      <c r="K437" t="str">
        <f>IF('Source - Funds'!J437="","",'Source - Funds'!J437)</f>
        <v>N</v>
      </c>
      <c r="L437">
        <f t="shared" si="67"/>
        <v>318500</v>
      </c>
      <c r="M437">
        <v>1.04</v>
      </c>
      <c r="N437" s="24">
        <f t="shared" si="68"/>
        <v>331240</v>
      </c>
      <c r="O437" s="24">
        <f t="shared" si="69"/>
        <v>331239</v>
      </c>
      <c r="P437" s="23">
        <f t="shared" si="70"/>
        <v>331239</v>
      </c>
      <c r="Q437" s="26" t="s">
        <v>215</v>
      </c>
      <c r="R437" t="str">
        <f t="shared" si="71"/>
        <v>65</v>
      </c>
      <c r="S437" t="str">
        <f t="shared" si="72"/>
        <v>0187</v>
      </c>
      <c r="T437" t="str">
        <f t="shared" si="73"/>
        <v>5</v>
      </c>
      <c r="U437" s="27">
        <f t="shared" si="74"/>
        <v>331239</v>
      </c>
      <c r="V437" t="str">
        <f t="shared" si="75"/>
        <v>65-5-0187</v>
      </c>
      <c r="W437" t="str">
        <f t="shared" si="76"/>
        <v>2025_65_0187_5</v>
      </c>
    </row>
    <row r="438" spans="1:23" x14ac:dyDescent="0.3">
      <c r="A438" t="str">
        <f t="shared" si="66"/>
        <v>6550188</v>
      </c>
      <c r="B438" t="str">
        <f>IF('Source - Funds'!A438="","",'Source - Funds'!A438)</f>
        <v>2026</v>
      </c>
      <c r="C438" t="str">
        <f>IF('Source - Funds'!B438="","",'Source - Funds'!B438)</f>
        <v>65</v>
      </c>
      <c r="D438" t="str">
        <f>IF('Source - Funds'!C438="","",'Source - Funds'!C438)</f>
        <v>5</v>
      </c>
      <c r="E438" t="str">
        <f>IF('Source - Funds'!D438="","",'Source - Funds'!D438)</f>
        <v>0188</v>
      </c>
      <c r="F438" t="str">
        <f>IF('Source - Funds'!E438="","",'Source - Funds'!E438)</f>
        <v>POSEYVILLE CARNEGIE LIBRARY</v>
      </c>
      <c r="G438" t="str">
        <f>IF('Source - Funds'!F438="","",'Source - Funds'!F438)</f>
        <v>0101</v>
      </c>
      <c r="H438" t="str">
        <f>IF('Source - Funds'!G438="","",'Source - Funds'!G438)</f>
        <v>GENERAL</v>
      </c>
      <c r="I438">
        <f>IF('Source - Funds'!H438="","",'Source - Funds'!H438)</f>
        <v>428060</v>
      </c>
      <c r="J438" t="str">
        <f>IF('Source - Funds'!I438="","",'Source - Funds'!I438)</f>
        <v/>
      </c>
      <c r="K438" t="str">
        <f>IF('Source - Funds'!J438="","",'Source - Funds'!J438)</f>
        <v>N</v>
      </c>
      <c r="L438">
        <f t="shared" si="67"/>
        <v>475055</v>
      </c>
      <c r="M438">
        <v>1.04</v>
      </c>
      <c r="N438" s="24">
        <f t="shared" si="68"/>
        <v>494057.2</v>
      </c>
      <c r="O438" s="24">
        <f t="shared" si="69"/>
        <v>494056.2</v>
      </c>
      <c r="P438" s="23">
        <f t="shared" si="70"/>
        <v>494056</v>
      </c>
      <c r="Q438" s="26" t="s">
        <v>215</v>
      </c>
      <c r="R438" t="str">
        <f t="shared" si="71"/>
        <v>65</v>
      </c>
      <c r="S438" t="str">
        <f t="shared" si="72"/>
        <v>0188</v>
      </c>
      <c r="T438" t="str">
        <f t="shared" si="73"/>
        <v>5</v>
      </c>
      <c r="U438" s="27">
        <f t="shared" si="74"/>
        <v>494056</v>
      </c>
      <c r="V438" t="str">
        <f t="shared" si="75"/>
        <v>65-5-0188</v>
      </c>
      <c r="W438" t="str">
        <f t="shared" si="76"/>
        <v>2025_65_0188_5</v>
      </c>
    </row>
    <row r="439" spans="1:23" x14ac:dyDescent="0.3">
      <c r="A439" t="str">
        <f t="shared" si="66"/>
        <v>6550188</v>
      </c>
      <c r="B439" t="str">
        <f>IF('Source - Funds'!A439="","",'Source - Funds'!A439)</f>
        <v>2026</v>
      </c>
      <c r="C439" t="str">
        <f>IF('Source - Funds'!B439="","",'Source - Funds'!B439)</f>
        <v>65</v>
      </c>
      <c r="D439" t="str">
        <f>IF('Source - Funds'!C439="","",'Source - Funds'!C439)</f>
        <v>5</v>
      </c>
      <c r="E439" t="str">
        <f>IF('Source - Funds'!D439="","",'Source - Funds'!D439)</f>
        <v>0188</v>
      </c>
      <c r="F439" t="str">
        <f>IF('Source - Funds'!E439="","",'Source - Funds'!E439)</f>
        <v>POSEYVILLE CARNEGIE LIBRARY</v>
      </c>
      <c r="G439" t="str">
        <f>IF('Source - Funds'!F439="","",'Source - Funds'!F439)</f>
        <v>0180</v>
      </c>
      <c r="H439" t="str">
        <f>IF('Source - Funds'!G439="","",'Source - Funds'!G439)</f>
        <v>DEBT SERVICE</v>
      </c>
      <c r="I439">
        <f>IF('Source - Funds'!H439="","",'Source - Funds'!H439)</f>
        <v>46995</v>
      </c>
      <c r="J439" t="str">
        <f>IF('Source - Funds'!I439="","",'Source - Funds'!I439)</f>
        <v/>
      </c>
      <c r="K439" t="str">
        <f>IF('Source - Funds'!J439="","",'Source - Funds'!J439)</f>
        <v>N</v>
      </c>
      <c r="L439">
        <f t="shared" si="67"/>
        <v>475055</v>
      </c>
      <c r="M439">
        <v>1.04</v>
      </c>
      <c r="N439" s="24">
        <f t="shared" si="68"/>
        <v>494057.2</v>
      </c>
      <c r="O439" s="24">
        <f t="shared" si="69"/>
        <v>494056.2</v>
      </c>
      <c r="P439" s="23">
        <f t="shared" si="70"/>
        <v>494056</v>
      </c>
      <c r="Q439" s="26" t="s">
        <v>215</v>
      </c>
      <c r="R439" t="str">
        <f t="shared" si="71"/>
        <v>65</v>
      </c>
      <c r="S439" t="str">
        <f t="shared" si="72"/>
        <v>0188</v>
      </c>
      <c r="T439" t="str">
        <f t="shared" si="73"/>
        <v>5</v>
      </c>
      <c r="U439" s="27">
        <f t="shared" si="74"/>
        <v>494056</v>
      </c>
      <c r="V439" t="str">
        <f t="shared" si="75"/>
        <v>65-5-0188</v>
      </c>
      <c r="W439" t="str">
        <f t="shared" si="76"/>
        <v>2025_65_0188_5</v>
      </c>
    </row>
    <row r="440" spans="1:23" x14ac:dyDescent="0.3">
      <c r="A440" t="str">
        <f t="shared" si="66"/>
        <v>6550269</v>
      </c>
      <c r="B440" t="str">
        <f>IF('Source - Funds'!A440="","",'Source - Funds'!A440)</f>
        <v>2026</v>
      </c>
      <c r="C440" t="str">
        <f>IF('Source - Funds'!B440="","",'Source - Funds'!B440)</f>
        <v>65</v>
      </c>
      <c r="D440" t="str">
        <f>IF('Source - Funds'!C440="","",'Source - Funds'!C440)</f>
        <v>5</v>
      </c>
      <c r="E440" t="str">
        <f>IF('Source - Funds'!D440="","",'Source - Funds'!D440)</f>
        <v>0269</v>
      </c>
      <c r="F440" t="str">
        <f>IF('Source - Funds'!E440="","",'Source - Funds'!E440)</f>
        <v>ALEXANDRIAN FREE PUBLIC LIBRARY</v>
      </c>
      <c r="G440" t="str">
        <f>IF('Source - Funds'!F440="","",'Source - Funds'!F440)</f>
        <v>0101</v>
      </c>
      <c r="H440" t="str">
        <f>IF('Source - Funds'!G440="","",'Source - Funds'!G440)</f>
        <v>GENERAL</v>
      </c>
      <c r="I440">
        <f>IF('Source - Funds'!H440="","",'Source - Funds'!H440)</f>
        <v>2324742</v>
      </c>
      <c r="J440" t="str">
        <f>IF('Source - Funds'!I440="","",'Source - Funds'!I440)</f>
        <v/>
      </c>
      <c r="K440" t="str">
        <f>IF('Source - Funds'!J440="","",'Source - Funds'!J440)</f>
        <v>N</v>
      </c>
      <c r="L440">
        <f t="shared" si="67"/>
        <v>2324742</v>
      </c>
      <c r="M440">
        <v>1.04</v>
      </c>
      <c r="N440" s="24">
        <f t="shared" si="68"/>
        <v>2417731.6800000002</v>
      </c>
      <c r="O440" s="24">
        <f t="shared" si="69"/>
        <v>2417730.6800000002</v>
      </c>
      <c r="P440" s="23">
        <f t="shared" si="70"/>
        <v>2417730</v>
      </c>
      <c r="Q440" s="26" t="s">
        <v>215</v>
      </c>
      <c r="R440" t="str">
        <f t="shared" si="71"/>
        <v>65</v>
      </c>
      <c r="S440" t="str">
        <f t="shared" si="72"/>
        <v>0269</v>
      </c>
      <c r="T440" t="str">
        <f t="shared" si="73"/>
        <v>5</v>
      </c>
      <c r="U440" s="27">
        <f t="shared" si="74"/>
        <v>2417730</v>
      </c>
      <c r="V440" t="str">
        <f t="shared" si="75"/>
        <v>65-5-0269</v>
      </c>
      <c r="W440" t="str">
        <f t="shared" si="76"/>
        <v>2025_65_0269_5</v>
      </c>
    </row>
    <row r="441" spans="1:23" x14ac:dyDescent="0.3">
      <c r="A441" t="str">
        <f t="shared" si="66"/>
        <v>6650189</v>
      </c>
      <c r="B441" t="str">
        <f>IF('Source - Funds'!A441="","",'Source - Funds'!A441)</f>
        <v>2026</v>
      </c>
      <c r="C441" t="str">
        <f>IF('Source - Funds'!B441="","",'Source - Funds'!B441)</f>
        <v>66</v>
      </c>
      <c r="D441" t="str">
        <f>IF('Source - Funds'!C441="","",'Source - Funds'!C441)</f>
        <v>5</v>
      </c>
      <c r="E441" t="str">
        <f>IF('Source - Funds'!D441="","",'Source - Funds'!D441)</f>
        <v>0189</v>
      </c>
      <c r="F441" t="str">
        <f>IF('Source - Funds'!E441="","",'Source - Funds'!E441)</f>
        <v>FRANCESVILLE PUBLIC LIBRARY</v>
      </c>
      <c r="G441" t="str">
        <f>IF('Source - Funds'!F441="","",'Source - Funds'!F441)</f>
        <v>0101</v>
      </c>
      <c r="H441" t="str">
        <f>IF('Source - Funds'!G441="","",'Source - Funds'!G441)</f>
        <v>GENERAL</v>
      </c>
      <c r="I441">
        <f>IF('Source - Funds'!H441="","",'Source - Funds'!H441)</f>
        <v>254400</v>
      </c>
      <c r="J441" t="str">
        <f>IF('Source - Funds'!I441="","",'Source - Funds'!I441)</f>
        <v/>
      </c>
      <c r="K441" t="str">
        <f>IF('Source - Funds'!J441="","",'Source - Funds'!J441)</f>
        <v>N</v>
      </c>
      <c r="L441">
        <f t="shared" si="67"/>
        <v>320702</v>
      </c>
      <c r="M441">
        <v>1.04</v>
      </c>
      <c r="N441" s="24">
        <f t="shared" si="68"/>
        <v>333530.08</v>
      </c>
      <c r="O441" s="24">
        <f t="shared" si="69"/>
        <v>333529.08</v>
      </c>
      <c r="P441" s="23">
        <f t="shared" si="70"/>
        <v>333529</v>
      </c>
      <c r="Q441" s="26" t="s">
        <v>215</v>
      </c>
      <c r="R441" t="str">
        <f t="shared" si="71"/>
        <v>66</v>
      </c>
      <c r="S441" t="str">
        <f t="shared" si="72"/>
        <v>0189</v>
      </c>
      <c r="T441" t="str">
        <f t="shared" si="73"/>
        <v>5</v>
      </c>
      <c r="U441" s="27">
        <f t="shared" si="74"/>
        <v>333529</v>
      </c>
      <c r="V441" t="str">
        <f t="shared" si="75"/>
        <v>66-5-0189</v>
      </c>
      <c r="W441" t="str">
        <f t="shared" si="76"/>
        <v>2025_66_0189_5</v>
      </c>
    </row>
    <row r="442" spans="1:23" x14ac:dyDescent="0.3">
      <c r="A442" t="str">
        <f t="shared" si="66"/>
        <v>6650189</v>
      </c>
      <c r="B442" t="str">
        <f>IF('Source - Funds'!A442="","",'Source - Funds'!A442)</f>
        <v>2026</v>
      </c>
      <c r="C442" t="str">
        <f>IF('Source - Funds'!B442="","",'Source - Funds'!B442)</f>
        <v>66</v>
      </c>
      <c r="D442" t="str">
        <f>IF('Source - Funds'!C442="","",'Source - Funds'!C442)</f>
        <v>5</v>
      </c>
      <c r="E442" t="str">
        <f>IF('Source - Funds'!D442="","",'Source - Funds'!D442)</f>
        <v>0189</v>
      </c>
      <c r="F442" t="str">
        <f>IF('Source - Funds'!E442="","",'Source - Funds'!E442)</f>
        <v>FRANCESVILLE PUBLIC LIBRARY</v>
      </c>
      <c r="G442" t="str">
        <f>IF('Source - Funds'!F442="","",'Source - Funds'!F442)</f>
        <v>0061</v>
      </c>
      <c r="H442" t="str">
        <f>IF('Source - Funds'!G442="","",'Source - Funds'!G442)</f>
        <v>RAINY DAY</v>
      </c>
      <c r="I442">
        <f>IF('Source - Funds'!H442="","",'Source - Funds'!H442)</f>
        <v>3236</v>
      </c>
      <c r="J442" t="str">
        <f>IF('Source - Funds'!I442="","",'Source - Funds'!I442)</f>
        <v/>
      </c>
      <c r="K442" t="str">
        <f>IF('Source - Funds'!J442="","",'Source - Funds'!J442)</f>
        <v>N</v>
      </c>
      <c r="L442">
        <f t="shared" si="67"/>
        <v>320702</v>
      </c>
      <c r="M442">
        <v>1.04</v>
      </c>
      <c r="N442" s="24">
        <f t="shared" si="68"/>
        <v>333530.08</v>
      </c>
      <c r="O442" s="24">
        <f t="shared" si="69"/>
        <v>333529.08</v>
      </c>
      <c r="P442" s="23">
        <f t="shared" si="70"/>
        <v>333529</v>
      </c>
      <c r="Q442" s="26" t="s">
        <v>215</v>
      </c>
      <c r="R442" t="str">
        <f t="shared" si="71"/>
        <v>66</v>
      </c>
      <c r="S442" t="str">
        <f t="shared" si="72"/>
        <v>0189</v>
      </c>
      <c r="T442" t="str">
        <f t="shared" si="73"/>
        <v>5</v>
      </c>
      <c r="U442" s="27">
        <f t="shared" si="74"/>
        <v>333529</v>
      </c>
      <c r="V442" t="str">
        <f t="shared" si="75"/>
        <v>66-5-0189</v>
      </c>
      <c r="W442" t="str">
        <f t="shared" si="76"/>
        <v>2025_66_0189_5</v>
      </c>
    </row>
    <row r="443" spans="1:23" x14ac:dyDescent="0.3">
      <c r="A443" t="str">
        <f t="shared" si="66"/>
        <v>6650189</v>
      </c>
      <c r="B443" t="str">
        <f>IF('Source - Funds'!A443="","",'Source - Funds'!A443)</f>
        <v>2026</v>
      </c>
      <c r="C443" t="str">
        <f>IF('Source - Funds'!B443="","",'Source - Funds'!B443)</f>
        <v>66</v>
      </c>
      <c r="D443" t="str">
        <f>IF('Source - Funds'!C443="","",'Source - Funds'!C443)</f>
        <v>5</v>
      </c>
      <c r="E443" t="str">
        <f>IF('Source - Funds'!D443="","",'Source - Funds'!D443)</f>
        <v>0189</v>
      </c>
      <c r="F443" t="str">
        <f>IF('Source - Funds'!E443="","",'Source - Funds'!E443)</f>
        <v>FRANCESVILLE PUBLIC LIBRARY</v>
      </c>
      <c r="G443" t="str">
        <f>IF('Source - Funds'!F443="","",'Source - Funds'!F443)</f>
        <v>2011</v>
      </c>
      <c r="H443" t="str">
        <f>IF('Source - Funds'!G443="","",'Source - Funds'!G443)</f>
        <v>LIRF</v>
      </c>
      <c r="I443">
        <f>IF('Source - Funds'!H443="","",'Source - Funds'!H443)</f>
        <v>12265</v>
      </c>
      <c r="J443" t="str">
        <f>IF('Source - Funds'!I443="","",'Source - Funds'!I443)</f>
        <v/>
      </c>
      <c r="K443" t="str">
        <f>IF('Source - Funds'!J443="","",'Source - Funds'!J443)</f>
        <v>N</v>
      </c>
      <c r="L443">
        <f t="shared" si="67"/>
        <v>320702</v>
      </c>
      <c r="M443">
        <v>1.04</v>
      </c>
      <c r="N443" s="24">
        <f t="shared" si="68"/>
        <v>333530.08</v>
      </c>
      <c r="O443" s="24">
        <f t="shared" si="69"/>
        <v>333529.08</v>
      </c>
      <c r="P443" s="23">
        <f t="shared" si="70"/>
        <v>333529</v>
      </c>
      <c r="Q443" s="26" t="s">
        <v>215</v>
      </c>
      <c r="R443" t="str">
        <f t="shared" si="71"/>
        <v>66</v>
      </c>
      <c r="S443" t="str">
        <f t="shared" si="72"/>
        <v>0189</v>
      </c>
      <c r="T443" t="str">
        <f t="shared" si="73"/>
        <v>5</v>
      </c>
      <c r="U443" s="27">
        <f t="shared" si="74"/>
        <v>333529</v>
      </c>
      <c r="V443" t="str">
        <f t="shared" si="75"/>
        <v>66-5-0189</v>
      </c>
      <c r="W443" t="str">
        <f t="shared" si="76"/>
        <v>2025_66_0189_5</v>
      </c>
    </row>
    <row r="444" spans="1:23" x14ac:dyDescent="0.3">
      <c r="A444" t="str">
        <f t="shared" si="66"/>
        <v>6650189</v>
      </c>
      <c r="B444" t="str">
        <f>IF('Source - Funds'!A444="","",'Source - Funds'!A444)</f>
        <v>2026</v>
      </c>
      <c r="C444" t="str">
        <f>IF('Source - Funds'!B444="","",'Source - Funds'!B444)</f>
        <v>66</v>
      </c>
      <c r="D444" t="str">
        <f>IF('Source - Funds'!C444="","",'Source - Funds'!C444)</f>
        <v>5</v>
      </c>
      <c r="E444" t="str">
        <f>IF('Source - Funds'!D444="","",'Source - Funds'!D444)</f>
        <v>0189</v>
      </c>
      <c r="F444" t="str">
        <f>IF('Source - Funds'!E444="","",'Source - Funds'!E444)</f>
        <v>FRANCESVILLE PUBLIC LIBRARY</v>
      </c>
      <c r="G444" t="str">
        <f>IF('Source - Funds'!F444="","",'Source - Funds'!F444)</f>
        <v>0283</v>
      </c>
      <c r="H444" t="str">
        <f>IF('Source - Funds'!G444="","",'Source - Funds'!G444)</f>
        <v>L/R PAYMENT</v>
      </c>
      <c r="I444">
        <f>IF('Source - Funds'!H444="","",'Source - Funds'!H444)</f>
        <v>50801</v>
      </c>
      <c r="J444" t="str">
        <f>IF('Source - Funds'!I444="","",'Source - Funds'!I444)</f>
        <v/>
      </c>
      <c r="K444" t="str">
        <f>IF('Source - Funds'!J444="","",'Source - Funds'!J444)</f>
        <v>N</v>
      </c>
      <c r="L444">
        <f t="shared" si="67"/>
        <v>320702</v>
      </c>
      <c r="M444">
        <v>1.04</v>
      </c>
      <c r="N444" s="24">
        <f t="shared" si="68"/>
        <v>333530.08</v>
      </c>
      <c r="O444" s="24">
        <f t="shared" si="69"/>
        <v>333529.08</v>
      </c>
      <c r="P444" s="23">
        <f t="shared" si="70"/>
        <v>333529</v>
      </c>
      <c r="Q444" s="26" t="s">
        <v>215</v>
      </c>
      <c r="R444" t="str">
        <f t="shared" si="71"/>
        <v>66</v>
      </c>
      <c r="S444" t="str">
        <f t="shared" si="72"/>
        <v>0189</v>
      </c>
      <c r="T444" t="str">
        <f t="shared" si="73"/>
        <v>5</v>
      </c>
      <c r="U444" s="27">
        <f t="shared" si="74"/>
        <v>333529</v>
      </c>
      <c r="V444" t="str">
        <f t="shared" si="75"/>
        <v>66-5-0189</v>
      </c>
      <c r="W444" t="str">
        <f t="shared" si="76"/>
        <v>2025_66_0189_5</v>
      </c>
    </row>
    <row r="445" spans="1:23" x14ac:dyDescent="0.3">
      <c r="A445" t="str">
        <f t="shared" si="66"/>
        <v>6650190</v>
      </c>
      <c r="B445" t="str">
        <f>IF('Source - Funds'!A445="","",'Source - Funds'!A445)</f>
        <v>2026</v>
      </c>
      <c r="C445" t="str">
        <f>IF('Source - Funds'!B445="","",'Source - Funds'!B445)</f>
        <v>66</v>
      </c>
      <c r="D445" t="str">
        <f>IF('Source - Funds'!C445="","",'Source - Funds'!C445)</f>
        <v>5</v>
      </c>
      <c r="E445" t="str">
        <f>IF('Source - Funds'!D445="","",'Source - Funds'!D445)</f>
        <v>0190</v>
      </c>
      <c r="F445" t="str">
        <f>IF('Source - Funds'!E445="","",'Source - Funds'!E445)</f>
        <v>MONTEREY PUBLIC LIBRARY</v>
      </c>
      <c r="G445" t="str">
        <f>IF('Source - Funds'!F445="","",'Source - Funds'!F445)</f>
        <v>2011</v>
      </c>
      <c r="H445" t="str">
        <f>IF('Source - Funds'!G445="","",'Source - Funds'!G445)</f>
        <v>LIRF</v>
      </c>
      <c r="I445">
        <f>IF('Source - Funds'!H445="","",'Source - Funds'!H445)</f>
        <v>0</v>
      </c>
      <c r="J445" t="str">
        <f>IF('Source - Funds'!I445="","",'Source - Funds'!I445)</f>
        <v/>
      </c>
      <c r="K445" t="str">
        <f>IF('Source - Funds'!J445="","",'Source - Funds'!J445)</f>
        <v>N</v>
      </c>
      <c r="L445">
        <f t="shared" si="67"/>
        <v>170892</v>
      </c>
      <c r="M445">
        <v>1.04</v>
      </c>
      <c r="N445" s="24">
        <f t="shared" si="68"/>
        <v>177727.68</v>
      </c>
      <c r="O445" s="24">
        <f t="shared" si="69"/>
        <v>177726.68</v>
      </c>
      <c r="P445" s="23">
        <f t="shared" si="70"/>
        <v>177726</v>
      </c>
      <c r="Q445" s="26" t="s">
        <v>215</v>
      </c>
      <c r="R445" t="str">
        <f t="shared" si="71"/>
        <v>66</v>
      </c>
      <c r="S445" t="str">
        <f t="shared" si="72"/>
        <v>0190</v>
      </c>
      <c r="T445" t="str">
        <f t="shared" si="73"/>
        <v>5</v>
      </c>
      <c r="U445" s="27">
        <f t="shared" si="74"/>
        <v>177726</v>
      </c>
      <c r="V445" t="str">
        <f t="shared" si="75"/>
        <v>66-5-0190</v>
      </c>
      <c r="W445" t="str">
        <f t="shared" si="76"/>
        <v>2025_66_0190_5</v>
      </c>
    </row>
    <row r="446" spans="1:23" x14ac:dyDescent="0.3">
      <c r="A446" t="str">
        <f t="shared" si="66"/>
        <v>6650190</v>
      </c>
      <c r="B446" t="str">
        <f>IF('Source - Funds'!A446="","",'Source - Funds'!A446)</f>
        <v>2026</v>
      </c>
      <c r="C446" t="str">
        <f>IF('Source - Funds'!B446="","",'Source - Funds'!B446)</f>
        <v>66</v>
      </c>
      <c r="D446" t="str">
        <f>IF('Source - Funds'!C446="","",'Source - Funds'!C446)</f>
        <v>5</v>
      </c>
      <c r="E446" t="str">
        <f>IF('Source - Funds'!D446="","",'Source - Funds'!D446)</f>
        <v>0190</v>
      </c>
      <c r="F446" t="str">
        <f>IF('Source - Funds'!E446="","",'Source - Funds'!E446)</f>
        <v>MONTEREY PUBLIC LIBRARY</v>
      </c>
      <c r="G446" t="str">
        <f>IF('Source - Funds'!F446="","",'Source - Funds'!F446)</f>
        <v>0180</v>
      </c>
      <c r="H446" t="str">
        <f>IF('Source - Funds'!G446="","",'Source - Funds'!G446)</f>
        <v>DEBT SERVICE</v>
      </c>
      <c r="I446">
        <f>IF('Source - Funds'!H446="","",'Source - Funds'!H446)</f>
        <v>29517</v>
      </c>
      <c r="J446" t="str">
        <f>IF('Source - Funds'!I446="","",'Source - Funds'!I446)</f>
        <v/>
      </c>
      <c r="K446" t="str">
        <f>IF('Source - Funds'!J446="","",'Source - Funds'!J446)</f>
        <v>N</v>
      </c>
      <c r="L446">
        <f t="shared" si="67"/>
        <v>170892</v>
      </c>
      <c r="M446">
        <v>1.04</v>
      </c>
      <c r="N446" s="24">
        <f t="shared" si="68"/>
        <v>177727.68</v>
      </c>
      <c r="O446" s="24">
        <f t="shared" si="69"/>
        <v>177726.68</v>
      </c>
      <c r="P446" s="23">
        <f t="shared" si="70"/>
        <v>177726</v>
      </c>
      <c r="Q446" s="26" t="s">
        <v>215</v>
      </c>
      <c r="R446" t="str">
        <f t="shared" si="71"/>
        <v>66</v>
      </c>
      <c r="S446" t="str">
        <f t="shared" si="72"/>
        <v>0190</v>
      </c>
      <c r="T446" t="str">
        <f t="shared" si="73"/>
        <v>5</v>
      </c>
      <c r="U446" s="27">
        <f t="shared" si="74"/>
        <v>177726</v>
      </c>
      <c r="V446" t="str">
        <f t="shared" si="75"/>
        <v>66-5-0190</v>
      </c>
      <c r="W446" t="str">
        <f t="shared" si="76"/>
        <v>2025_66_0190_5</v>
      </c>
    </row>
    <row r="447" spans="1:23" x14ac:dyDescent="0.3">
      <c r="A447" t="str">
        <f t="shared" si="66"/>
        <v>6650190</v>
      </c>
      <c r="B447" t="str">
        <f>IF('Source - Funds'!A447="","",'Source - Funds'!A447)</f>
        <v>2026</v>
      </c>
      <c r="C447" t="str">
        <f>IF('Source - Funds'!B447="","",'Source - Funds'!B447)</f>
        <v>66</v>
      </c>
      <c r="D447" t="str">
        <f>IF('Source - Funds'!C447="","",'Source - Funds'!C447)</f>
        <v>5</v>
      </c>
      <c r="E447" t="str">
        <f>IF('Source - Funds'!D447="","",'Source - Funds'!D447)</f>
        <v>0190</v>
      </c>
      <c r="F447" t="str">
        <f>IF('Source - Funds'!E447="","",'Source - Funds'!E447)</f>
        <v>MONTEREY PUBLIC LIBRARY</v>
      </c>
      <c r="G447" t="str">
        <f>IF('Source - Funds'!F447="","",'Source - Funds'!F447)</f>
        <v>0061</v>
      </c>
      <c r="H447" t="str">
        <f>IF('Source - Funds'!G447="","",'Source - Funds'!G447)</f>
        <v>RAINY DAY</v>
      </c>
      <c r="I447">
        <f>IF('Source - Funds'!H447="","",'Source - Funds'!H447)</f>
        <v>0</v>
      </c>
      <c r="J447" t="str">
        <f>IF('Source - Funds'!I447="","",'Source - Funds'!I447)</f>
        <v/>
      </c>
      <c r="K447" t="str">
        <f>IF('Source - Funds'!J447="","",'Source - Funds'!J447)</f>
        <v>N</v>
      </c>
      <c r="L447">
        <f t="shared" si="67"/>
        <v>170892</v>
      </c>
      <c r="M447">
        <v>1.04</v>
      </c>
      <c r="N447" s="24">
        <f t="shared" si="68"/>
        <v>177727.68</v>
      </c>
      <c r="O447" s="24">
        <f t="shared" si="69"/>
        <v>177726.68</v>
      </c>
      <c r="P447" s="23">
        <f t="shared" si="70"/>
        <v>177726</v>
      </c>
      <c r="Q447" s="26" t="s">
        <v>215</v>
      </c>
      <c r="R447" t="str">
        <f t="shared" si="71"/>
        <v>66</v>
      </c>
      <c r="S447" t="str">
        <f t="shared" si="72"/>
        <v>0190</v>
      </c>
      <c r="T447" t="str">
        <f t="shared" si="73"/>
        <v>5</v>
      </c>
      <c r="U447" s="27">
        <f t="shared" si="74"/>
        <v>177726</v>
      </c>
      <c r="V447" t="str">
        <f t="shared" si="75"/>
        <v>66-5-0190</v>
      </c>
      <c r="W447" t="str">
        <f t="shared" si="76"/>
        <v>2025_66_0190_5</v>
      </c>
    </row>
    <row r="448" spans="1:23" x14ac:dyDescent="0.3">
      <c r="A448" t="str">
        <f t="shared" si="66"/>
        <v>6650190</v>
      </c>
      <c r="B448" t="str">
        <f>IF('Source - Funds'!A448="","",'Source - Funds'!A448)</f>
        <v>2026</v>
      </c>
      <c r="C448" t="str">
        <f>IF('Source - Funds'!B448="","",'Source - Funds'!B448)</f>
        <v>66</v>
      </c>
      <c r="D448" t="str">
        <f>IF('Source - Funds'!C448="","",'Source - Funds'!C448)</f>
        <v>5</v>
      </c>
      <c r="E448" t="str">
        <f>IF('Source - Funds'!D448="","",'Source - Funds'!D448)</f>
        <v>0190</v>
      </c>
      <c r="F448" t="str">
        <f>IF('Source - Funds'!E448="","",'Source - Funds'!E448)</f>
        <v>MONTEREY PUBLIC LIBRARY</v>
      </c>
      <c r="G448" t="str">
        <f>IF('Source - Funds'!F448="","",'Source - Funds'!F448)</f>
        <v>0101</v>
      </c>
      <c r="H448" t="str">
        <f>IF('Source - Funds'!G448="","",'Source - Funds'!G448)</f>
        <v>GENERAL</v>
      </c>
      <c r="I448">
        <f>IF('Source - Funds'!H448="","",'Source - Funds'!H448)</f>
        <v>141375</v>
      </c>
      <c r="J448" t="str">
        <f>IF('Source - Funds'!I448="","",'Source - Funds'!I448)</f>
        <v/>
      </c>
      <c r="K448" t="str">
        <f>IF('Source - Funds'!J448="","",'Source - Funds'!J448)</f>
        <v>N</v>
      </c>
      <c r="L448">
        <f t="shared" si="67"/>
        <v>170892</v>
      </c>
      <c r="M448">
        <v>1.04</v>
      </c>
      <c r="N448" s="24">
        <f t="shared" si="68"/>
        <v>177727.68</v>
      </c>
      <c r="O448" s="24">
        <f t="shared" si="69"/>
        <v>177726.68</v>
      </c>
      <c r="P448" s="23">
        <f t="shared" si="70"/>
        <v>177726</v>
      </c>
      <c r="Q448" s="26" t="s">
        <v>215</v>
      </c>
      <c r="R448" t="str">
        <f t="shared" si="71"/>
        <v>66</v>
      </c>
      <c r="S448" t="str">
        <f t="shared" si="72"/>
        <v>0190</v>
      </c>
      <c r="T448" t="str">
        <f t="shared" si="73"/>
        <v>5</v>
      </c>
      <c r="U448" s="27">
        <f t="shared" si="74"/>
        <v>177726</v>
      </c>
      <c r="V448" t="str">
        <f t="shared" si="75"/>
        <v>66-5-0190</v>
      </c>
      <c r="W448" t="str">
        <f t="shared" si="76"/>
        <v>2025_66_0190_5</v>
      </c>
    </row>
    <row r="449" spans="1:23" x14ac:dyDescent="0.3">
      <c r="A449" t="str">
        <f t="shared" si="66"/>
        <v>6650191</v>
      </c>
      <c r="B449" t="str">
        <f>IF('Source - Funds'!A449="","",'Source - Funds'!A449)</f>
        <v>2026</v>
      </c>
      <c r="C449" t="str">
        <f>IF('Source - Funds'!B449="","",'Source - Funds'!B449)</f>
        <v>66</v>
      </c>
      <c r="D449" t="str">
        <f>IF('Source - Funds'!C449="","",'Source - Funds'!C449)</f>
        <v>5</v>
      </c>
      <c r="E449" t="str">
        <f>IF('Source - Funds'!D449="","",'Source - Funds'!D449)</f>
        <v>0191</v>
      </c>
      <c r="F449" t="str">
        <f>IF('Source - Funds'!E449="","",'Source - Funds'!E449)</f>
        <v>PULASKI COUNTY PUBLIC LIBRARY</v>
      </c>
      <c r="G449" t="str">
        <f>IF('Source - Funds'!F449="","",'Source - Funds'!F449)</f>
        <v>0101</v>
      </c>
      <c r="H449" t="str">
        <f>IF('Source - Funds'!G449="","",'Source - Funds'!G449)</f>
        <v>GENERAL</v>
      </c>
      <c r="I449">
        <f>IF('Source - Funds'!H449="","",'Source - Funds'!H449)</f>
        <v>1358339</v>
      </c>
      <c r="J449" t="str">
        <f>IF('Source - Funds'!I449="","",'Source - Funds'!I449)</f>
        <v/>
      </c>
      <c r="K449" t="str">
        <f>IF('Source - Funds'!J449="","",'Source - Funds'!J449)</f>
        <v>N</v>
      </c>
      <c r="L449">
        <f t="shared" si="67"/>
        <v>1594277</v>
      </c>
      <c r="M449">
        <v>1.04</v>
      </c>
      <c r="N449" s="24">
        <f t="shared" si="68"/>
        <v>1658048.08</v>
      </c>
      <c r="O449" s="24">
        <f t="shared" si="69"/>
        <v>1658047.08</v>
      </c>
      <c r="P449" s="23">
        <f t="shared" si="70"/>
        <v>1658047</v>
      </c>
      <c r="Q449" s="26" t="s">
        <v>215</v>
      </c>
      <c r="R449" t="str">
        <f t="shared" si="71"/>
        <v>66</v>
      </c>
      <c r="S449" t="str">
        <f t="shared" si="72"/>
        <v>0191</v>
      </c>
      <c r="T449" t="str">
        <f t="shared" si="73"/>
        <v>5</v>
      </c>
      <c r="U449" s="27">
        <f t="shared" si="74"/>
        <v>1658047</v>
      </c>
      <c r="V449" t="str">
        <f t="shared" si="75"/>
        <v>66-5-0191</v>
      </c>
      <c r="W449" t="str">
        <f t="shared" si="76"/>
        <v>2025_66_0191_5</v>
      </c>
    </row>
    <row r="450" spans="1:23" x14ac:dyDescent="0.3">
      <c r="A450" t="str">
        <f t="shared" si="66"/>
        <v>6650191</v>
      </c>
      <c r="B450" t="str">
        <f>IF('Source - Funds'!A450="","",'Source - Funds'!A450)</f>
        <v>2026</v>
      </c>
      <c r="C450" t="str">
        <f>IF('Source - Funds'!B450="","",'Source - Funds'!B450)</f>
        <v>66</v>
      </c>
      <c r="D450" t="str">
        <f>IF('Source - Funds'!C450="","",'Source - Funds'!C450)</f>
        <v>5</v>
      </c>
      <c r="E450" t="str">
        <f>IF('Source - Funds'!D450="","",'Source - Funds'!D450)</f>
        <v>0191</v>
      </c>
      <c r="F450" t="str">
        <f>IF('Source - Funds'!E450="","",'Source - Funds'!E450)</f>
        <v>PULASKI COUNTY PUBLIC LIBRARY</v>
      </c>
      <c r="G450" t="str">
        <f>IF('Source - Funds'!F450="","",'Source - Funds'!F450)</f>
        <v>0180</v>
      </c>
      <c r="H450" t="str">
        <f>IF('Source - Funds'!G450="","",'Source - Funds'!G450)</f>
        <v>DEBT SERVICE</v>
      </c>
      <c r="I450">
        <f>IF('Source - Funds'!H450="","",'Source - Funds'!H450)</f>
        <v>135938</v>
      </c>
      <c r="J450" t="str">
        <f>IF('Source - Funds'!I450="","",'Source - Funds'!I450)</f>
        <v/>
      </c>
      <c r="K450" t="str">
        <f>IF('Source - Funds'!J450="","",'Source - Funds'!J450)</f>
        <v>N</v>
      </c>
      <c r="L450">
        <f t="shared" si="67"/>
        <v>1594277</v>
      </c>
      <c r="M450">
        <v>1.04</v>
      </c>
      <c r="N450" s="24">
        <f t="shared" si="68"/>
        <v>1658048.08</v>
      </c>
      <c r="O450" s="24">
        <f t="shared" si="69"/>
        <v>1658047.08</v>
      </c>
      <c r="P450" s="23">
        <f t="shared" si="70"/>
        <v>1658047</v>
      </c>
      <c r="Q450" s="26" t="s">
        <v>215</v>
      </c>
      <c r="R450" t="str">
        <f t="shared" si="71"/>
        <v>66</v>
      </c>
      <c r="S450" t="str">
        <f t="shared" si="72"/>
        <v>0191</v>
      </c>
      <c r="T450" t="str">
        <f t="shared" si="73"/>
        <v>5</v>
      </c>
      <c r="U450" s="27">
        <f t="shared" si="74"/>
        <v>1658047</v>
      </c>
      <c r="V450" t="str">
        <f t="shared" si="75"/>
        <v>66-5-0191</v>
      </c>
      <c r="W450" t="str">
        <f t="shared" si="76"/>
        <v>2025_66_0191_5</v>
      </c>
    </row>
    <row r="451" spans="1:23" x14ac:dyDescent="0.3">
      <c r="A451" t="str">
        <f t="shared" ref="A451:A514" si="77">IF(K451="N",C451&amp;D451&amp;E451,J451&amp;D451&amp;E451)</f>
        <v>6650191</v>
      </c>
      <c r="B451" t="str">
        <f>IF('Source - Funds'!A451="","",'Source - Funds'!A451)</f>
        <v>2026</v>
      </c>
      <c r="C451" t="str">
        <f>IF('Source - Funds'!B451="","",'Source - Funds'!B451)</f>
        <v>66</v>
      </c>
      <c r="D451" t="str">
        <f>IF('Source - Funds'!C451="","",'Source - Funds'!C451)</f>
        <v>5</v>
      </c>
      <c r="E451" t="str">
        <f>IF('Source - Funds'!D451="","",'Source - Funds'!D451)</f>
        <v>0191</v>
      </c>
      <c r="F451" t="str">
        <f>IF('Source - Funds'!E451="","",'Source - Funds'!E451)</f>
        <v>PULASKI COUNTY PUBLIC LIBRARY</v>
      </c>
      <c r="G451" t="str">
        <f>IF('Source - Funds'!F451="","",'Source - Funds'!F451)</f>
        <v>2011</v>
      </c>
      <c r="H451" t="str">
        <f>IF('Source - Funds'!G451="","",'Source - Funds'!G451)</f>
        <v>LIRF</v>
      </c>
      <c r="I451">
        <f>IF('Source - Funds'!H451="","",'Source - Funds'!H451)</f>
        <v>100000</v>
      </c>
      <c r="J451" t="str">
        <f>IF('Source - Funds'!I451="","",'Source - Funds'!I451)</f>
        <v/>
      </c>
      <c r="K451" t="str">
        <f>IF('Source - Funds'!J451="","",'Source - Funds'!J451)</f>
        <v>N</v>
      </c>
      <c r="L451">
        <f t="shared" ref="L451:L514" si="78">SUMIF(A:A,A451,I:I)</f>
        <v>1594277</v>
      </c>
      <c r="M451">
        <v>1.04</v>
      </c>
      <c r="N451" s="24">
        <f t="shared" ref="N451:N514" si="79">M451*L451</f>
        <v>1658048.08</v>
      </c>
      <c r="O451" s="24">
        <f t="shared" ref="O451:O514" si="80">IF(N451&gt;0,N451-1,"")</f>
        <v>1658047.08</v>
      </c>
      <c r="P451" s="23">
        <f t="shared" ref="P451:P514" si="81">ROUNDDOWN(O451,0)</f>
        <v>1658047</v>
      </c>
      <c r="Q451" s="26" t="s">
        <v>215</v>
      </c>
      <c r="R451" t="str">
        <f t="shared" ref="R451:R514" si="82">IF(K451="N",C451,J451)</f>
        <v>66</v>
      </c>
      <c r="S451" t="str">
        <f t="shared" ref="S451:S514" si="83">E451</f>
        <v>0191</v>
      </c>
      <c r="T451" t="str">
        <f t="shared" ref="T451:T514" si="84">D451</f>
        <v>5</v>
      </c>
      <c r="U451" s="27">
        <f t="shared" ref="U451:U514" si="85">P451</f>
        <v>1658047</v>
      </c>
      <c r="V451" t="str">
        <f t="shared" ref="V451:V514" si="86">R451&amp;"-"&amp;T451&amp;"-"&amp;S451</f>
        <v>66-5-0191</v>
      </c>
      <c r="W451" t="str">
        <f t="shared" ref="W451:W514" si="87">Q451&amp;"_"&amp;R451&amp;"_"&amp;S451&amp;"_"&amp;T451</f>
        <v>2025_66_0191_5</v>
      </c>
    </row>
    <row r="452" spans="1:23" x14ac:dyDescent="0.3">
      <c r="A452" t="str">
        <f t="shared" si="77"/>
        <v>6750192</v>
      </c>
      <c r="B452" t="str">
        <f>IF('Source - Funds'!A452="","",'Source - Funds'!A452)</f>
        <v>2026</v>
      </c>
      <c r="C452" t="str">
        <f>IF('Source - Funds'!B452="","",'Source - Funds'!B452)</f>
        <v>67</v>
      </c>
      <c r="D452" t="str">
        <f>IF('Source - Funds'!C452="","",'Source - Funds'!C452)</f>
        <v>5</v>
      </c>
      <c r="E452" t="str">
        <f>IF('Source - Funds'!D452="","",'Source - Funds'!D452)</f>
        <v>0192</v>
      </c>
      <c r="F452" t="str">
        <f>IF('Source - Funds'!E452="","",'Source - Funds'!E452)</f>
        <v>ROACHDALE PUBLIC LIBRARY</v>
      </c>
      <c r="G452" t="str">
        <f>IF('Source - Funds'!F452="","",'Source - Funds'!F452)</f>
        <v>0180</v>
      </c>
      <c r="H452" t="str">
        <f>IF('Source - Funds'!G452="","",'Source - Funds'!G452)</f>
        <v>DEBT SERVICE</v>
      </c>
      <c r="I452">
        <f>IF('Source - Funds'!H452="","",'Source - Funds'!H452)</f>
        <v>0</v>
      </c>
      <c r="J452" t="str">
        <f>IF('Source - Funds'!I452="","",'Source - Funds'!I452)</f>
        <v/>
      </c>
      <c r="K452" t="str">
        <f>IF('Source - Funds'!J452="","",'Source - Funds'!J452)</f>
        <v>N</v>
      </c>
      <c r="L452">
        <f t="shared" si="78"/>
        <v>123011</v>
      </c>
      <c r="M452">
        <v>1.04</v>
      </c>
      <c r="N452" s="24">
        <f t="shared" si="79"/>
        <v>127931.44</v>
      </c>
      <c r="O452" s="24">
        <f t="shared" si="80"/>
        <v>127930.44</v>
      </c>
      <c r="P452" s="23">
        <f t="shared" si="81"/>
        <v>127930</v>
      </c>
      <c r="Q452" s="26" t="s">
        <v>215</v>
      </c>
      <c r="R452" t="str">
        <f t="shared" si="82"/>
        <v>67</v>
      </c>
      <c r="S452" t="str">
        <f t="shared" si="83"/>
        <v>0192</v>
      </c>
      <c r="T452" t="str">
        <f t="shared" si="84"/>
        <v>5</v>
      </c>
      <c r="U452" s="27">
        <f t="shared" si="85"/>
        <v>127930</v>
      </c>
      <c r="V452" t="str">
        <f t="shared" si="86"/>
        <v>67-5-0192</v>
      </c>
      <c r="W452" t="str">
        <f t="shared" si="87"/>
        <v>2025_67_0192_5</v>
      </c>
    </row>
    <row r="453" spans="1:23" x14ac:dyDescent="0.3">
      <c r="A453" t="str">
        <f t="shared" si="77"/>
        <v>6750192</v>
      </c>
      <c r="B453" t="str">
        <f>IF('Source - Funds'!A453="","",'Source - Funds'!A453)</f>
        <v>2026</v>
      </c>
      <c r="C453" t="str">
        <f>IF('Source - Funds'!B453="","",'Source - Funds'!B453)</f>
        <v>67</v>
      </c>
      <c r="D453" t="str">
        <f>IF('Source - Funds'!C453="","",'Source - Funds'!C453)</f>
        <v>5</v>
      </c>
      <c r="E453" t="str">
        <f>IF('Source - Funds'!D453="","",'Source - Funds'!D453)</f>
        <v>0192</v>
      </c>
      <c r="F453" t="str">
        <f>IF('Source - Funds'!E453="","",'Source - Funds'!E453)</f>
        <v>ROACHDALE PUBLIC LIBRARY</v>
      </c>
      <c r="G453" t="str">
        <f>IF('Source - Funds'!F453="","",'Source - Funds'!F453)</f>
        <v>0101</v>
      </c>
      <c r="H453" t="str">
        <f>IF('Source - Funds'!G453="","",'Source - Funds'!G453)</f>
        <v>GENERAL</v>
      </c>
      <c r="I453">
        <f>IF('Source - Funds'!H453="","",'Source - Funds'!H453)</f>
        <v>123011</v>
      </c>
      <c r="J453" t="str">
        <f>IF('Source - Funds'!I453="","",'Source - Funds'!I453)</f>
        <v/>
      </c>
      <c r="K453" t="str">
        <f>IF('Source - Funds'!J453="","",'Source - Funds'!J453)</f>
        <v>N</v>
      </c>
      <c r="L453">
        <f t="shared" si="78"/>
        <v>123011</v>
      </c>
      <c r="M453">
        <v>1.04</v>
      </c>
      <c r="N453" s="24">
        <f t="shared" si="79"/>
        <v>127931.44</v>
      </c>
      <c r="O453" s="24">
        <f t="shared" si="80"/>
        <v>127930.44</v>
      </c>
      <c r="P453" s="23">
        <f t="shared" si="81"/>
        <v>127930</v>
      </c>
      <c r="Q453" s="26" t="s">
        <v>215</v>
      </c>
      <c r="R453" t="str">
        <f t="shared" si="82"/>
        <v>67</v>
      </c>
      <c r="S453" t="str">
        <f t="shared" si="83"/>
        <v>0192</v>
      </c>
      <c r="T453" t="str">
        <f t="shared" si="84"/>
        <v>5</v>
      </c>
      <c r="U453" s="27">
        <f t="shared" si="85"/>
        <v>127930</v>
      </c>
      <c r="V453" t="str">
        <f t="shared" si="86"/>
        <v>67-5-0192</v>
      </c>
      <c r="W453" t="str">
        <f t="shared" si="87"/>
        <v>2025_67_0192_5</v>
      </c>
    </row>
    <row r="454" spans="1:23" x14ac:dyDescent="0.3">
      <c r="A454" t="str">
        <f t="shared" si="77"/>
        <v>6750192</v>
      </c>
      <c r="B454" t="str">
        <f>IF('Source - Funds'!A454="","",'Source - Funds'!A454)</f>
        <v>2026</v>
      </c>
      <c r="C454" t="str">
        <f>IF('Source - Funds'!B454="","",'Source - Funds'!B454)</f>
        <v>67</v>
      </c>
      <c r="D454" t="str">
        <f>IF('Source - Funds'!C454="","",'Source - Funds'!C454)</f>
        <v>5</v>
      </c>
      <c r="E454" t="str">
        <f>IF('Source - Funds'!D454="","",'Source - Funds'!D454)</f>
        <v>0192</v>
      </c>
      <c r="F454" t="str">
        <f>IF('Source - Funds'!E454="","",'Source - Funds'!E454)</f>
        <v>ROACHDALE PUBLIC LIBRARY</v>
      </c>
      <c r="G454" t="str">
        <f>IF('Source - Funds'!F454="","",'Source - Funds'!F454)</f>
        <v>0061</v>
      </c>
      <c r="H454" t="str">
        <f>IF('Source - Funds'!G454="","",'Source - Funds'!G454)</f>
        <v>RAINY DAY</v>
      </c>
      <c r="I454">
        <f>IF('Source - Funds'!H454="","",'Source - Funds'!H454)</f>
        <v>0</v>
      </c>
      <c r="J454" t="str">
        <f>IF('Source - Funds'!I454="","",'Source - Funds'!I454)</f>
        <v/>
      </c>
      <c r="K454" t="str">
        <f>IF('Source - Funds'!J454="","",'Source - Funds'!J454)</f>
        <v>N</v>
      </c>
      <c r="L454">
        <f t="shared" si="78"/>
        <v>123011</v>
      </c>
      <c r="M454">
        <v>1.04</v>
      </c>
      <c r="N454" s="24">
        <f t="shared" si="79"/>
        <v>127931.44</v>
      </c>
      <c r="O454" s="24">
        <f t="shared" si="80"/>
        <v>127930.44</v>
      </c>
      <c r="P454" s="23">
        <f t="shared" si="81"/>
        <v>127930</v>
      </c>
      <c r="Q454" s="26" t="s">
        <v>215</v>
      </c>
      <c r="R454" t="str">
        <f t="shared" si="82"/>
        <v>67</v>
      </c>
      <c r="S454" t="str">
        <f t="shared" si="83"/>
        <v>0192</v>
      </c>
      <c r="T454" t="str">
        <f t="shared" si="84"/>
        <v>5</v>
      </c>
      <c r="U454" s="27">
        <f t="shared" si="85"/>
        <v>127930</v>
      </c>
      <c r="V454" t="str">
        <f t="shared" si="86"/>
        <v>67-5-0192</v>
      </c>
      <c r="W454" t="str">
        <f t="shared" si="87"/>
        <v>2025_67_0192_5</v>
      </c>
    </row>
    <row r="455" spans="1:23" x14ac:dyDescent="0.3">
      <c r="A455" t="str">
        <f t="shared" si="77"/>
        <v>6750193</v>
      </c>
      <c r="B455" t="str">
        <f>IF('Source - Funds'!A455="","",'Source - Funds'!A455)</f>
        <v>2026</v>
      </c>
      <c r="C455" t="str">
        <f>IF('Source - Funds'!B455="","",'Source - Funds'!B455)</f>
        <v>67</v>
      </c>
      <c r="D455" t="str">
        <f>IF('Source - Funds'!C455="","",'Source - Funds'!C455)</f>
        <v>5</v>
      </c>
      <c r="E455" t="str">
        <f>IF('Source - Funds'!D455="","",'Source - Funds'!D455)</f>
        <v>0193</v>
      </c>
      <c r="F455" t="str">
        <f>IF('Source - Funds'!E455="","",'Source - Funds'!E455)</f>
        <v>PUTNAM COUNTY PUBLIC LIBRARY</v>
      </c>
      <c r="G455" t="str">
        <f>IF('Source - Funds'!F455="","",'Source - Funds'!F455)</f>
        <v>0061</v>
      </c>
      <c r="H455" t="str">
        <f>IF('Source - Funds'!G455="","",'Source - Funds'!G455)</f>
        <v>RAINY DAY</v>
      </c>
      <c r="I455">
        <f>IF('Source - Funds'!H455="","",'Source - Funds'!H455)</f>
        <v>75000</v>
      </c>
      <c r="J455" t="str">
        <f>IF('Source - Funds'!I455="","",'Source - Funds'!I455)</f>
        <v/>
      </c>
      <c r="K455" t="str">
        <f>IF('Source - Funds'!J455="","",'Source - Funds'!J455)</f>
        <v>N</v>
      </c>
      <c r="L455">
        <f t="shared" si="78"/>
        <v>1439682</v>
      </c>
      <c r="M455">
        <v>1.04</v>
      </c>
      <c r="N455" s="24">
        <f t="shared" si="79"/>
        <v>1497269.28</v>
      </c>
      <c r="O455" s="24">
        <f t="shared" si="80"/>
        <v>1497268.28</v>
      </c>
      <c r="P455" s="23">
        <f t="shared" si="81"/>
        <v>1497268</v>
      </c>
      <c r="Q455" s="26" t="s">
        <v>215</v>
      </c>
      <c r="R455" t="str">
        <f t="shared" si="82"/>
        <v>67</v>
      </c>
      <c r="S455" t="str">
        <f t="shared" si="83"/>
        <v>0193</v>
      </c>
      <c r="T455" t="str">
        <f t="shared" si="84"/>
        <v>5</v>
      </c>
      <c r="U455" s="27">
        <f t="shared" si="85"/>
        <v>1497268</v>
      </c>
      <c r="V455" t="str">
        <f t="shared" si="86"/>
        <v>67-5-0193</v>
      </c>
      <c r="W455" t="str">
        <f t="shared" si="87"/>
        <v>2025_67_0193_5</v>
      </c>
    </row>
    <row r="456" spans="1:23" x14ac:dyDescent="0.3">
      <c r="A456" t="str">
        <f t="shared" si="77"/>
        <v>6750193</v>
      </c>
      <c r="B456" t="str">
        <f>IF('Source - Funds'!A456="","",'Source - Funds'!A456)</f>
        <v>2026</v>
      </c>
      <c r="C456" t="str">
        <f>IF('Source - Funds'!B456="","",'Source - Funds'!B456)</f>
        <v>67</v>
      </c>
      <c r="D456" t="str">
        <f>IF('Source - Funds'!C456="","",'Source - Funds'!C456)</f>
        <v>5</v>
      </c>
      <c r="E456" t="str">
        <f>IF('Source - Funds'!D456="","",'Source - Funds'!D456)</f>
        <v>0193</v>
      </c>
      <c r="F456" t="str">
        <f>IF('Source - Funds'!E456="","",'Source - Funds'!E456)</f>
        <v>PUTNAM COUNTY PUBLIC LIBRARY</v>
      </c>
      <c r="G456" t="str">
        <f>IF('Source - Funds'!F456="","",'Source - Funds'!F456)</f>
        <v>0101</v>
      </c>
      <c r="H456" t="str">
        <f>IF('Source - Funds'!G456="","",'Source - Funds'!G456)</f>
        <v>GENERAL</v>
      </c>
      <c r="I456">
        <f>IF('Source - Funds'!H456="","",'Source - Funds'!H456)</f>
        <v>1364682</v>
      </c>
      <c r="J456" t="str">
        <f>IF('Source - Funds'!I456="","",'Source - Funds'!I456)</f>
        <v/>
      </c>
      <c r="K456" t="str">
        <f>IF('Source - Funds'!J456="","",'Source - Funds'!J456)</f>
        <v>N</v>
      </c>
      <c r="L456">
        <f t="shared" si="78"/>
        <v>1439682</v>
      </c>
      <c r="M456">
        <v>1.04</v>
      </c>
      <c r="N456" s="24">
        <f t="shared" si="79"/>
        <v>1497269.28</v>
      </c>
      <c r="O456" s="24">
        <f t="shared" si="80"/>
        <v>1497268.28</v>
      </c>
      <c r="P456" s="23">
        <f t="shared" si="81"/>
        <v>1497268</v>
      </c>
      <c r="Q456" s="26" t="s">
        <v>215</v>
      </c>
      <c r="R456" t="str">
        <f t="shared" si="82"/>
        <v>67</v>
      </c>
      <c r="S456" t="str">
        <f t="shared" si="83"/>
        <v>0193</v>
      </c>
      <c r="T456" t="str">
        <f t="shared" si="84"/>
        <v>5</v>
      </c>
      <c r="U456" s="27">
        <f t="shared" si="85"/>
        <v>1497268</v>
      </c>
      <c r="V456" t="str">
        <f t="shared" si="86"/>
        <v>67-5-0193</v>
      </c>
      <c r="W456" t="str">
        <f t="shared" si="87"/>
        <v>2025_67_0193_5</v>
      </c>
    </row>
    <row r="457" spans="1:23" x14ac:dyDescent="0.3">
      <c r="A457" t="str">
        <f t="shared" si="77"/>
        <v>6850194</v>
      </c>
      <c r="B457" t="str">
        <f>IF('Source - Funds'!A457="","",'Source - Funds'!A457)</f>
        <v>2026</v>
      </c>
      <c r="C457" t="str">
        <f>IF('Source - Funds'!B457="","",'Source - Funds'!B457)</f>
        <v>68</v>
      </c>
      <c r="D457" t="str">
        <f>IF('Source - Funds'!C457="","",'Source - Funds'!C457)</f>
        <v>5</v>
      </c>
      <c r="E457" t="str">
        <f>IF('Source - Funds'!D457="","",'Source - Funds'!D457)</f>
        <v>0194</v>
      </c>
      <c r="F457" t="str">
        <f>IF('Source - Funds'!E457="","",'Source - Funds'!E457)</f>
        <v>FARMLAND PUBLIC LIBRARY</v>
      </c>
      <c r="G457" t="str">
        <f>IF('Source - Funds'!F457="","",'Source - Funds'!F457)</f>
        <v>0101</v>
      </c>
      <c r="H457" t="str">
        <f>IF('Source - Funds'!G457="","",'Source - Funds'!G457)</f>
        <v>GENERAL</v>
      </c>
      <c r="I457">
        <f>IF('Source - Funds'!H457="","",'Source - Funds'!H457)</f>
        <v>64188</v>
      </c>
      <c r="J457" t="str">
        <f>IF('Source - Funds'!I457="","",'Source - Funds'!I457)</f>
        <v/>
      </c>
      <c r="K457" t="str">
        <f>IF('Source - Funds'!J457="","",'Source - Funds'!J457)</f>
        <v>N</v>
      </c>
      <c r="L457">
        <f t="shared" si="78"/>
        <v>64188</v>
      </c>
      <c r="M457">
        <v>1.04</v>
      </c>
      <c r="N457" s="24">
        <f t="shared" si="79"/>
        <v>66755.520000000004</v>
      </c>
      <c r="O457" s="24">
        <f t="shared" si="80"/>
        <v>66754.52</v>
      </c>
      <c r="P457" s="23">
        <f t="shared" si="81"/>
        <v>66754</v>
      </c>
      <c r="Q457" s="26" t="s">
        <v>215</v>
      </c>
      <c r="R457" t="str">
        <f t="shared" si="82"/>
        <v>68</v>
      </c>
      <c r="S457" t="str">
        <f t="shared" si="83"/>
        <v>0194</v>
      </c>
      <c r="T457" t="str">
        <f t="shared" si="84"/>
        <v>5</v>
      </c>
      <c r="U457" s="27">
        <f t="shared" si="85"/>
        <v>66754</v>
      </c>
      <c r="V457" t="str">
        <f t="shared" si="86"/>
        <v>68-5-0194</v>
      </c>
      <c r="W457" t="str">
        <f t="shared" si="87"/>
        <v>2025_68_0194_5</v>
      </c>
    </row>
    <row r="458" spans="1:23" x14ac:dyDescent="0.3">
      <c r="A458" t="str">
        <f t="shared" si="77"/>
        <v>6850195</v>
      </c>
      <c r="B458" t="str">
        <f>IF('Source - Funds'!A458="","",'Source - Funds'!A458)</f>
        <v>2026</v>
      </c>
      <c r="C458" t="str">
        <f>IF('Source - Funds'!B458="","",'Source - Funds'!B458)</f>
        <v>68</v>
      </c>
      <c r="D458" t="str">
        <f>IF('Source - Funds'!C458="","",'Source - Funds'!C458)</f>
        <v>5</v>
      </c>
      <c r="E458" t="str">
        <f>IF('Source - Funds'!D458="","",'Source - Funds'!D458)</f>
        <v>0195</v>
      </c>
      <c r="F458" t="str">
        <f>IF('Source - Funds'!E458="","",'Source - Funds'!E458)</f>
        <v>RIDGEVILLE PUBLIC LIBRARY</v>
      </c>
      <c r="G458" t="str">
        <f>IF('Source - Funds'!F458="","",'Source - Funds'!F458)</f>
        <v>0101</v>
      </c>
      <c r="H458" t="str">
        <f>IF('Source - Funds'!G458="","",'Source - Funds'!G458)</f>
        <v>GENERAL</v>
      </c>
      <c r="I458">
        <f>IF('Source - Funds'!H458="","",'Source - Funds'!H458)</f>
        <v>40417</v>
      </c>
      <c r="J458" t="str">
        <f>IF('Source - Funds'!I458="","",'Source - Funds'!I458)</f>
        <v/>
      </c>
      <c r="K458" t="str">
        <f>IF('Source - Funds'!J458="","",'Source - Funds'!J458)</f>
        <v>N</v>
      </c>
      <c r="L458">
        <f t="shared" si="78"/>
        <v>40417</v>
      </c>
      <c r="M458">
        <v>1.04</v>
      </c>
      <c r="N458" s="24">
        <f t="shared" si="79"/>
        <v>42033.68</v>
      </c>
      <c r="O458" s="24">
        <f t="shared" si="80"/>
        <v>42032.68</v>
      </c>
      <c r="P458" s="23">
        <f t="shared" si="81"/>
        <v>42032</v>
      </c>
      <c r="Q458" s="26" t="s">
        <v>215</v>
      </c>
      <c r="R458" t="str">
        <f t="shared" si="82"/>
        <v>68</v>
      </c>
      <c r="S458" t="str">
        <f t="shared" si="83"/>
        <v>0195</v>
      </c>
      <c r="T458" t="str">
        <f t="shared" si="84"/>
        <v>5</v>
      </c>
      <c r="U458" s="27">
        <f t="shared" si="85"/>
        <v>42032</v>
      </c>
      <c r="V458" t="str">
        <f t="shared" si="86"/>
        <v>68-5-0195</v>
      </c>
      <c r="W458" t="str">
        <f t="shared" si="87"/>
        <v>2025_68_0195_5</v>
      </c>
    </row>
    <row r="459" spans="1:23" x14ac:dyDescent="0.3">
      <c r="A459" t="str">
        <f t="shared" si="77"/>
        <v>6850196</v>
      </c>
      <c r="B459" t="str">
        <f>IF('Source - Funds'!A459="","",'Source - Funds'!A459)</f>
        <v>2026</v>
      </c>
      <c r="C459" t="str">
        <f>IF('Source - Funds'!B459="","",'Source - Funds'!B459)</f>
        <v>68</v>
      </c>
      <c r="D459" t="str">
        <f>IF('Source - Funds'!C459="","",'Source - Funds'!C459)</f>
        <v>5</v>
      </c>
      <c r="E459" t="str">
        <f>IF('Source - Funds'!D459="","",'Source - Funds'!D459)</f>
        <v>0196</v>
      </c>
      <c r="F459" t="str">
        <f>IF('Source - Funds'!E459="","",'Source - Funds'!E459)</f>
        <v>UNION CITY PUBLIC LIBRARY</v>
      </c>
      <c r="G459" t="str">
        <f>IF('Source - Funds'!F459="","",'Source - Funds'!F459)</f>
        <v>0101</v>
      </c>
      <c r="H459" t="str">
        <f>IF('Source - Funds'!G459="","",'Source - Funds'!G459)</f>
        <v>GENERAL</v>
      </c>
      <c r="I459">
        <f>IF('Source - Funds'!H459="","",'Source - Funds'!H459)</f>
        <v>213408</v>
      </c>
      <c r="J459" t="str">
        <f>IF('Source - Funds'!I459="","",'Source - Funds'!I459)</f>
        <v/>
      </c>
      <c r="K459" t="str">
        <f>IF('Source - Funds'!J459="","",'Source - Funds'!J459)</f>
        <v>N</v>
      </c>
      <c r="L459">
        <f t="shared" si="78"/>
        <v>213408</v>
      </c>
      <c r="M459">
        <v>1.04</v>
      </c>
      <c r="N459" s="24">
        <f t="shared" si="79"/>
        <v>221944.32000000001</v>
      </c>
      <c r="O459" s="24">
        <f t="shared" si="80"/>
        <v>221943.32</v>
      </c>
      <c r="P459" s="23">
        <f t="shared" si="81"/>
        <v>221943</v>
      </c>
      <c r="Q459" s="26" t="s">
        <v>215</v>
      </c>
      <c r="R459" t="str">
        <f t="shared" si="82"/>
        <v>68</v>
      </c>
      <c r="S459" t="str">
        <f t="shared" si="83"/>
        <v>0196</v>
      </c>
      <c r="T459" t="str">
        <f t="shared" si="84"/>
        <v>5</v>
      </c>
      <c r="U459" s="27">
        <f t="shared" si="85"/>
        <v>221943</v>
      </c>
      <c r="V459" t="str">
        <f t="shared" si="86"/>
        <v>68-5-0196</v>
      </c>
      <c r="W459" t="str">
        <f t="shared" si="87"/>
        <v>2025_68_0196_5</v>
      </c>
    </row>
    <row r="460" spans="1:23" x14ac:dyDescent="0.3">
      <c r="A460" t="str">
        <f t="shared" si="77"/>
        <v>6850197</v>
      </c>
      <c r="B460" t="str">
        <f>IF('Source - Funds'!A460="","",'Source - Funds'!A460)</f>
        <v>2026</v>
      </c>
      <c r="C460" t="str">
        <f>IF('Source - Funds'!B460="","",'Source - Funds'!B460)</f>
        <v>68</v>
      </c>
      <c r="D460" t="str">
        <f>IF('Source - Funds'!C460="","",'Source - Funds'!C460)</f>
        <v>5</v>
      </c>
      <c r="E460" t="str">
        <f>IF('Source - Funds'!D460="","",'Source - Funds'!D460)</f>
        <v>0197</v>
      </c>
      <c r="F460" t="str">
        <f>IF('Source - Funds'!E460="","",'Source - Funds'!E460)</f>
        <v>WINCHESTER PUBLIC LIBRARY</v>
      </c>
      <c r="G460" t="str">
        <f>IF('Source - Funds'!F460="","",'Source - Funds'!F460)</f>
        <v>0101</v>
      </c>
      <c r="H460" t="str">
        <f>IF('Source - Funds'!G460="","",'Source - Funds'!G460)</f>
        <v>GENERAL</v>
      </c>
      <c r="I460">
        <f>IF('Source - Funds'!H460="","",'Source - Funds'!H460)</f>
        <v>688720</v>
      </c>
      <c r="J460" t="str">
        <f>IF('Source - Funds'!I460="","",'Source - Funds'!I460)</f>
        <v/>
      </c>
      <c r="K460" t="str">
        <f>IF('Source - Funds'!J460="","",'Source - Funds'!J460)</f>
        <v>N</v>
      </c>
      <c r="L460">
        <f t="shared" si="78"/>
        <v>788720</v>
      </c>
      <c r="M460">
        <v>1.04</v>
      </c>
      <c r="N460" s="24">
        <f t="shared" si="79"/>
        <v>820268.8</v>
      </c>
      <c r="O460" s="24">
        <f t="shared" si="80"/>
        <v>820267.8</v>
      </c>
      <c r="P460" s="23">
        <f t="shared" si="81"/>
        <v>820267</v>
      </c>
      <c r="Q460" s="26" t="s">
        <v>215</v>
      </c>
      <c r="R460" t="str">
        <f t="shared" si="82"/>
        <v>68</v>
      </c>
      <c r="S460" t="str">
        <f t="shared" si="83"/>
        <v>0197</v>
      </c>
      <c r="T460" t="str">
        <f t="shared" si="84"/>
        <v>5</v>
      </c>
      <c r="U460" s="27">
        <f t="shared" si="85"/>
        <v>820267</v>
      </c>
      <c r="V460" t="str">
        <f t="shared" si="86"/>
        <v>68-5-0197</v>
      </c>
      <c r="W460" t="str">
        <f t="shared" si="87"/>
        <v>2025_68_0197_5</v>
      </c>
    </row>
    <row r="461" spans="1:23" x14ac:dyDescent="0.3">
      <c r="A461" t="str">
        <f t="shared" si="77"/>
        <v>6850197</v>
      </c>
      <c r="B461" t="str">
        <f>IF('Source - Funds'!A461="","",'Source - Funds'!A461)</f>
        <v>2026</v>
      </c>
      <c r="C461" t="str">
        <f>IF('Source - Funds'!B461="","",'Source - Funds'!B461)</f>
        <v>68</v>
      </c>
      <c r="D461" t="str">
        <f>IF('Source - Funds'!C461="","",'Source - Funds'!C461)</f>
        <v>5</v>
      </c>
      <c r="E461" t="str">
        <f>IF('Source - Funds'!D461="","",'Source - Funds'!D461)</f>
        <v>0197</v>
      </c>
      <c r="F461" t="str">
        <f>IF('Source - Funds'!E461="","",'Source - Funds'!E461)</f>
        <v>WINCHESTER PUBLIC LIBRARY</v>
      </c>
      <c r="G461" t="str">
        <f>IF('Source - Funds'!F461="","",'Source - Funds'!F461)</f>
        <v>2011</v>
      </c>
      <c r="H461" t="str">
        <f>IF('Source - Funds'!G461="","",'Source - Funds'!G461)</f>
        <v>LIRF</v>
      </c>
      <c r="I461">
        <f>IF('Source - Funds'!H461="","",'Source - Funds'!H461)</f>
        <v>100000</v>
      </c>
      <c r="J461" t="str">
        <f>IF('Source - Funds'!I461="","",'Source - Funds'!I461)</f>
        <v/>
      </c>
      <c r="K461" t="str">
        <f>IF('Source - Funds'!J461="","",'Source - Funds'!J461)</f>
        <v>N</v>
      </c>
      <c r="L461">
        <f t="shared" si="78"/>
        <v>788720</v>
      </c>
      <c r="M461">
        <v>1.04</v>
      </c>
      <c r="N461" s="24">
        <f t="shared" si="79"/>
        <v>820268.8</v>
      </c>
      <c r="O461" s="24">
        <f t="shared" si="80"/>
        <v>820267.8</v>
      </c>
      <c r="P461" s="23">
        <f t="shared" si="81"/>
        <v>820267</v>
      </c>
      <c r="Q461" s="26" t="s">
        <v>215</v>
      </c>
      <c r="R461" t="str">
        <f t="shared" si="82"/>
        <v>68</v>
      </c>
      <c r="S461" t="str">
        <f t="shared" si="83"/>
        <v>0197</v>
      </c>
      <c r="T461" t="str">
        <f t="shared" si="84"/>
        <v>5</v>
      </c>
      <c r="U461" s="27">
        <f t="shared" si="85"/>
        <v>820267</v>
      </c>
      <c r="V461" t="str">
        <f t="shared" si="86"/>
        <v>68-5-0197</v>
      </c>
      <c r="W461" t="str">
        <f t="shared" si="87"/>
        <v>2025_68_0197_5</v>
      </c>
    </row>
    <row r="462" spans="1:23" x14ac:dyDescent="0.3">
      <c r="A462" t="str">
        <f t="shared" si="77"/>
        <v>6850198</v>
      </c>
      <c r="B462" t="str">
        <f>IF('Source - Funds'!A462="","",'Source - Funds'!A462)</f>
        <v>2026</v>
      </c>
      <c r="C462" t="str">
        <f>IF('Source - Funds'!B462="","",'Source - Funds'!B462)</f>
        <v>68</v>
      </c>
      <c r="D462" t="str">
        <f>IF('Source - Funds'!C462="","",'Source - Funds'!C462)</f>
        <v>5</v>
      </c>
      <c r="E462" t="str">
        <f>IF('Source - Funds'!D462="","",'Source - Funds'!D462)</f>
        <v>0198</v>
      </c>
      <c r="F462" t="str">
        <f>IF('Source - Funds'!E462="","",'Source - Funds'!E462)</f>
        <v>WASHINGTON TOWNSHIP PUBLIC LIBRARY</v>
      </c>
      <c r="G462" t="str">
        <f>IF('Source - Funds'!F462="","",'Source - Funds'!F462)</f>
        <v>0101</v>
      </c>
      <c r="H462" t="str">
        <f>IF('Source - Funds'!G462="","",'Source - Funds'!G462)</f>
        <v>GENERAL</v>
      </c>
      <c r="I462">
        <f>IF('Source - Funds'!H462="","",'Source - Funds'!H462)</f>
        <v>146523</v>
      </c>
      <c r="J462" t="str">
        <f>IF('Source - Funds'!I462="","",'Source - Funds'!I462)</f>
        <v/>
      </c>
      <c r="K462" t="str">
        <f>IF('Source - Funds'!J462="","",'Source - Funds'!J462)</f>
        <v>N</v>
      </c>
      <c r="L462">
        <f t="shared" si="78"/>
        <v>146523</v>
      </c>
      <c r="M462">
        <v>1.04</v>
      </c>
      <c r="N462" s="24">
        <f t="shared" si="79"/>
        <v>152383.92000000001</v>
      </c>
      <c r="O462" s="24">
        <f t="shared" si="80"/>
        <v>152382.92000000001</v>
      </c>
      <c r="P462" s="23">
        <f t="shared" si="81"/>
        <v>152382</v>
      </c>
      <c r="Q462" s="26" t="s">
        <v>215</v>
      </c>
      <c r="R462" t="str">
        <f t="shared" si="82"/>
        <v>68</v>
      </c>
      <c r="S462" t="str">
        <f t="shared" si="83"/>
        <v>0198</v>
      </c>
      <c r="T462" t="str">
        <f t="shared" si="84"/>
        <v>5</v>
      </c>
      <c r="U462" s="27">
        <f t="shared" si="85"/>
        <v>152382</v>
      </c>
      <c r="V462" t="str">
        <f t="shared" si="86"/>
        <v>68-5-0198</v>
      </c>
      <c r="W462" t="str">
        <f t="shared" si="87"/>
        <v>2025_68_0198_5</v>
      </c>
    </row>
    <row r="463" spans="1:23" x14ac:dyDescent="0.3">
      <c r="A463" t="str">
        <f t="shared" si="77"/>
        <v>6950199</v>
      </c>
      <c r="B463" t="str">
        <f>IF('Source - Funds'!A463="","",'Source - Funds'!A463)</f>
        <v>2026</v>
      </c>
      <c r="C463" t="str">
        <f>IF('Source - Funds'!B463="","",'Source - Funds'!B463)</f>
        <v>69</v>
      </c>
      <c r="D463" t="str">
        <f>IF('Source - Funds'!C463="","",'Source - Funds'!C463)</f>
        <v>5</v>
      </c>
      <c r="E463" t="str">
        <f>IF('Source - Funds'!D463="","",'Source - Funds'!D463)</f>
        <v>0199</v>
      </c>
      <c r="F463" t="str">
        <f>IF('Source - Funds'!E463="","",'Source - Funds'!E463)</f>
        <v>BATESVILLE PUBLIC LIBRARY</v>
      </c>
      <c r="G463" t="str">
        <f>IF('Source - Funds'!F463="","",'Source - Funds'!F463)</f>
        <v>0101</v>
      </c>
      <c r="H463" t="str">
        <f>IF('Source - Funds'!G463="","",'Source - Funds'!G463)</f>
        <v>GENERAL</v>
      </c>
      <c r="I463">
        <f>IF('Source - Funds'!H463="","",'Source - Funds'!H463)</f>
        <v>1252695</v>
      </c>
      <c r="J463">
        <f>IF('Source - Funds'!I463="","",'Source - Funds'!I463)</f>
        <v>69</v>
      </c>
      <c r="K463" t="str">
        <f>IF('Source - Funds'!J463="","",'Source - Funds'!J463)</f>
        <v>Y</v>
      </c>
      <c r="L463">
        <f t="shared" si="78"/>
        <v>1839649</v>
      </c>
      <c r="M463">
        <v>1.04</v>
      </c>
      <c r="N463" s="24">
        <f t="shared" si="79"/>
        <v>1913234.96</v>
      </c>
      <c r="O463" s="24">
        <f t="shared" si="80"/>
        <v>1913233.96</v>
      </c>
      <c r="P463" s="23">
        <f t="shared" si="81"/>
        <v>1913233</v>
      </c>
      <c r="Q463" s="26" t="s">
        <v>215</v>
      </c>
      <c r="R463">
        <f t="shared" si="82"/>
        <v>69</v>
      </c>
      <c r="S463" t="str">
        <f t="shared" si="83"/>
        <v>0199</v>
      </c>
      <c r="T463" t="str">
        <f t="shared" si="84"/>
        <v>5</v>
      </c>
      <c r="U463" s="27">
        <f t="shared" si="85"/>
        <v>1913233</v>
      </c>
      <c r="V463" t="str">
        <f t="shared" si="86"/>
        <v>69-5-0199</v>
      </c>
      <c r="W463" t="str">
        <f t="shared" si="87"/>
        <v>2025_69_0199_5</v>
      </c>
    </row>
    <row r="464" spans="1:23" x14ac:dyDescent="0.3">
      <c r="A464" t="str">
        <f t="shared" si="77"/>
        <v>6950199</v>
      </c>
      <c r="B464" t="str">
        <f>IF('Source - Funds'!A464="","",'Source - Funds'!A464)</f>
        <v>2026</v>
      </c>
      <c r="C464" t="str">
        <f>IF('Source - Funds'!B464="","",'Source - Funds'!B464)</f>
        <v>69</v>
      </c>
      <c r="D464" t="str">
        <f>IF('Source - Funds'!C464="","",'Source - Funds'!C464)</f>
        <v>5</v>
      </c>
      <c r="E464" t="str">
        <f>IF('Source - Funds'!D464="","",'Source - Funds'!D464)</f>
        <v>0199</v>
      </c>
      <c r="F464" t="str">
        <f>IF('Source - Funds'!E464="","",'Source - Funds'!E464)</f>
        <v>BATESVILLE PUBLIC LIBRARY</v>
      </c>
      <c r="G464" t="str">
        <f>IF('Source - Funds'!F464="","",'Source - Funds'!F464)</f>
        <v>0061</v>
      </c>
      <c r="H464" t="str">
        <f>IF('Source - Funds'!G464="","",'Source - Funds'!G464)</f>
        <v>RAINY DAY</v>
      </c>
      <c r="I464">
        <f>IF('Source - Funds'!H464="","",'Source - Funds'!H464)</f>
        <v>62954</v>
      </c>
      <c r="J464">
        <f>IF('Source - Funds'!I464="","",'Source - Funds'!I464)</f>
        <v>69</v>
      </c>
      <c r="K464" t="str">
        <f>IF('Source - Funds'!J464="","",'Source - Funds'!J464)</f>
        <v>Y</v>
      </c>
      <c r="L464">
        <f t="shared" si="78"/>
        <v>1839649</v>
      </c>
      <c r="M464">
        <v>1.04</v>
      </c>
      <c r="N464" s="24">
        <f t="shared" si="79"/>
        <v>1913234.96</v>
      </c>
      <c r="O464" s="24">
        <f t="shared" si="80"/>
        <v>1913233.96</v>
      </c>
      <c r="P464" s="23">
        <f t="shared" si="81"/>
        <v>1913233</v>
      </c>
      <c r="Q464" s="26" t="s">
        <v>215</v>
      </c>
      <c r="R464">
        <f t="shared" si="82"/>
        <v>69</v>
      </c>
      <c r="S464" t="str">
        <f t="shared" si="83"/>
        <v>0199</v>
      </c>
      <c r="T464" t="str">
        <f t="shared" si="84"/>
        <v>5</v>
      </c>
      <c r="U464" s="27">
        <f t="shared" si="85"/>
        <v>1913233</v>
      </c>
      <c r="V464" t="str">
        <f t="shared" si="86"/>
        <v>69-5-0199</v>
      </c>
      <c r="W464" t="str">
        <f t="shared" si="87"/>
        <v>2025_69_0199_5</v>
      </c>
    </row>
    <row r="465" spans="1:23" x14ac:dyDescent="0.3">
      <c r="A465" t="str">
        <f t="shared" si="77"/>
        <v>6950199</v>
      </c>
      <c r="B465" t="str">
        <f>IF('Source - Funds'!A465="","",'Source - Funds'!A465)</f>
        <v>2026</v>
      </c>
      <c r="C465" t="str">
        <f>IF('Source - Funds'!B465="","",'Source - Funds'!B465)</f>
        <v>69</v>
      </c>
      <c r="D465" t="str">
        <f>IF('Source - Funds'!C465="","",'Source - Funds'!C465)</f>
        <v>5</v>
      </c>
      <c r="E465" t="str">
        <f>IF('Source - Funds'!D465="","",'Source - Funds'!D465)</f>
        <v>0199</v>
      </c>
      <c r="F465" t="str">
        <f>IF('Source - Funds'!E465="","",'Source - Funds'!E465)</f>
        <v>BATESVILLE PUBLIC LIBRARY</v>
      </c>
      <c r="G465" t="str">
        <f>IF('Source - Funds'!F465="","",'Source - Funds'!F465)</f>
        <v>2011</v>
      </c>
      <c r="H465" t="str">
        <f>IF('Source - Funds'!G465="","",'Source - Funds'!G465)</f>
        <v>LIRF</v>
      </c>
      <c r="I465">
        <f>IF('Source - Funds'!H465="","",'Source - Funds'!H465)</f>
        <v>40000</v>
      </c>
      <c r="J465">
        <f>IF('Source - Funds'!I465="","",'Source - Funds'!I465)</f>
        <v>69</v>
      </c>
      <c r="K465" t="str">
        <f>IF('Source - Funds'!J465="","",'Source - Funds'!J465)</f>
        <v>Y</v>
      </c>
      <c r="L465">
        <f t="shared" si="78"/>
        <v>1839649</v>
      </c>
      <c r="M465">
        <v>1.04</v>
      </c>
      <c r="N465" s="24">
        <f t="shared" si="79"/>
        <v>1913234.96</v>
      </c>
      <c r="O465" s="24">
        <f t="shared" si="80"/>
        <v>1913233.96</v>
      </c>
      <c r="P465" s="23">
        <f t="shared" si="81"/>
        <v>1913233</v>
      </c>
      <c r="Q465" s="26" t="s">
        <v>215</v>
      </c>
      <c r="R465">
        <f t="shared" si="82"/>
        <v>69</v>
      </c>
      <c r="S465" t="str">
        <f t="shared" si="83"/>
        <v>0199</v>
      </c>
      <c r="T465" t="str">
        <f t="shared" si="84"/>
        <v>5</v>
      </c>
      <c r="U465" s="27">
        <f t="shared" si="85"/>
        <v>1913233</v>
      </c>
      <c r="V465" t="str">
        <f t="shared" si="86"/>
        <v>69-5-0199</v>
      </c>
      <c r="W465" t="str">
        <f t="shared" si="87"/>
        <v>2025_69_0199_5</v>
      </c>
    </row>
    <row r="466" spans="1:23" x14ac:dyDescent="0.3">
      <c r="A466" t="str">
        <f t="shared" si="77"/>
        <v>6950199</v>
      </c>
      <c r="B466" t="str">
        <f>IF('Source - Funds'!A466="","",'Source - Funds'!A466)</f>
        <v>2026</v>
      </c>
      <c r="C466" t="str">
        <f>IF('Source - Funds'!B466="","",'Source - Funds'!B466)</f>
        <v>69</v>
      </c>
      <c r="D466" t="str">
        <f>IF('Source - Funds'!C466="","",'Source - Funds'!C466)</f>
        <v>5</v>
      </c>
      <c r="E466" t="str">
        <f>IF('Source - Funds'!D466="","",'Source - Funds'!D466)</f>
        <v>0199</v>
      </c>
      <c r="F466" t="str">
        <f>IF('Source - Funds'!E466="","",'Source - Funds'!E466)</f>
        <v>BATESVILLE PUBLIC LIBRARY</v>
      </c>
      <c r="G466" t="str">
        <f>IF('Source - Funds'!F466="","",'Source - Funds'!F466)</f>
        <v>0180</v>
      </c>
      <c r="H466" t="str">
        <f>IF('Source - Funds'!G466="","",'Source - Funds'!G466)</f>
        <v>DEBT SERVICE</v>
      </c>
      <c r="I466">
        <f>IF('Source - Funds'!H466="","",'Source - Funds'!H466)</f>
        <v>484000</v>
      </c>
      <c r="J466">
        <f>IF('Source - Funds'!I466="","",'Source - Funds'!I466)</f>
        <v>69</v>
      </c>
      <c r="K466" t="str">
        <f>IF('Source - Funds'!J466="","",'Source - Funds'!J466)</f>
        <v>Y</v>
      </c>
      <c r="L466">
        <f t="shared" si="78"/>
        <v>1839649</v>
      </c>
      <c r="M466">
        <v>1.04</v>
      </c>
      <c r="N466" s="24">
        <f t="shared" si="79"/>
        <v>1913234.96</v>
      </c>
      <c r="O466" s="24">
        <f t="shared" si="80"/>
        <v>1913233.96</v>
      </c>
      <c r="P466" s="23">
        <f t="shared" si="81"/>
        <v>1913233</v>
      </c>
      <c r="Q466" s="26" t="s">
        <v>215</v>
      </c>
      <c r="R466">
        <f t="shared" si="82"/>
        <v>69</v>
      </c>
      <c r="S466" t="str">
        <f t="shared" si="83"/>
        <v>0199</v>
      </c>
      <c r="T466" t="str">
        <f t="shared" si="84"/>
        <v>5</v>
      </c>
      <c r="U466" s="27">
        <f t="shared" si="85"/>
        <v>1913233</v>
      </c>
      <c r="V466" t="str">
        <f t="shared" si="86"/>
        <v>69-5-0199</v>
      </c>
      <c r="W466" t="str">
        <f t="shared" si="87"/>
        <v>2025_69_0199_5</v>
      </c>
    </row>
    <row r="467" spans="1:23" x14ac:dyDescent="0.3">
      <c r="A467" t="str">
        <f t="shared" si="77"/>
        <v>6950200</v>
      </c>
      <c r="B467" t="str">
        <f>IF('Source - Funds'!A467="","",'Source - Funds'!A467)</f>
        <v>2026</v>
      </c>
      <c r="C467" t="str">
        <f>IF('Source - Funds'!B467="","",'Source - Funds'!B467)</f>
        <v>69</v>
      </c>
      <c r="D467" t="str">
        <f>IF('Source - Funds'!C467="","",'Source - Funds'!C467)</f>
        <v>5</v>
      </c>
      <c r="E467" t="str">
        <f>IF('Source - Funds'!D467="","",'Source - Funds'!D467)</f>
        <v>0200</v>
      </c>
      <c r="F467" t="str">
        <f>IF('Source - Funds'!E467="","",'Source - Funds'!E467)</f>
        <v>OSGOOD PUBLIC LIBRARY</v>
      </c>
      <c r="G467" t="str">
        <f>IF('Source - Funds'!F467="","",'Source - Funds'!F467)</f>
        <v>0101</v>
      </c>
      <c r="H467" t="str">
        <f>IF('Source - Funds'!G467="","",'Source - Funds'!G467)</f>
        <v>GENERAL</v>
      </c>
      <c r="I467">
        <f>IF('Source - Funds'!H467="","",'Source - Funds'!H467)</f>
        <v>556054</v>
      </c>
      <c r="J467" t="str">
        <f>IF('Source - Funds'!I467="","",'Source - Funds'!I467)</f>
        <v/>
      </c>
      <c r="K467" t="str">
        <f>IF('Source - Funds'!J467="","",'Source - Funds'!J467)</f>
        <v>N</v>
      </c>
      <c r="L467">
        <f t="shared" si="78"/>
        <v>556054</v>
      </c>
      <c r="M467">
        <v>1.04</v>
      </c>
      <c r="N467" s="24">
        <f t="shared" si="79"/>
        <v>578296.16</v>
      </c>
      <c r="O467" s="24">
        <f t="shared" si="80"/>
        <v>578295.16</v>
      </c>
      <c r="P467" s="23">
        <f t="shared" si="81"/>
        <v>578295</v>
      </c>
      <c r="Q467" s="26" t="s">
        <v>215</v>
      </c>
      <c r="R467" t="str">
        <f t="shared" si="82"/>
        <v>69</v>
      </c>
      <c r="S467" t="str">
        <f t="shared" si="83"/>
        <v>0200</v>
      </c>
      <c r="T467" t="str">
        <f t="shared" si="84"/>
        <v>5</v>
      </c>
      <c r="U467" s="27">
        <f t="shared" si="85"/>
        <v>578295</v>
      </c>
      <c r="V467" t="str">
        <f t="shared" si="86"/>
        <v>69-5-0200</v>
      </c>
      <c r="W467" t="str">
        <f t="shared" si="87"/>
        <v>2025_69_0200_5</v>
      </c>
    </row>
    <row r="468" spans="1:23" x14ac:dyDescent="0.3">
      <c r="A468" t="str">
        <f t="shared" si="77"/>
        <v>7050201</v>
      </c>
      <c r="B468" t="str">
        <f>IF('Source - Funds'!A468="","",'Source - Funds'!A468)</f>
        <v>2026</v>
      </c>
      <c r="C468" t="str">
        <f>IF('Source - Funds'!B468="","",'Source - Funds'!B468)</f>
        <v>70</v>
      </c>
      <c r="D468" t="str">
        <f>IF('Source - Funds'!C468="","",'Source - Funds'!C468)</f>
        <v>5</v>
      </c>
      <c r="E468" t="str">
        <f>IF('Source - Funds'!D468="","",'Source - Funds'!D468)</f>
        <v>0201</v>
      </c>
      <c r="F468" t="str">
        <f>IF('Source - Funds'!E468="","",'Source - Funds'!E468)</f>
        <v>CARTHAGE-HENRY HENSLEY PUBLIC LIBRARY</v>
      </c>
      <c r="G468" t="str">
        <f>IF('Source - Funds'!F468="","",'Source - Funds'!F468)</f>
        <v>0101</v>
      </c>
      <c r="H468" t="str">
        <f>IF('Source - Funds'!G468="","",'Source - Funds'!G468)</f>
        <v>GENERAL</v>
      </c>
      <c r="I468">
        <f>IF('Source - Funds'!H468="","",'Source - Funds'!H468)</f>
        <v>24361</v>
      </c>
      <c r="J468" t="str">
        <f>IF('Source - Funds'!I468="","",'Source - Funds'!I468)</f>
        <v/>
      </c>
      <c r="K468" t="str">
        <f>IF('Source - Funds'!J468="","",'Source - Funds'!J468)</f>
        <v>N</v>
      </c>
      <c r="L468">
        <f t="shared" si="78"/>
        <v>24361</v>
      </c>
      <c r="M468">
        <v>1.04</v>
      </c>
      <c r="N468" s="24">
        <f t="shared" si="79"/>
        <v>25335.440000000002</v>
      </c>
      <c r="O468" s="24">
        <f t="shared" si="80"/>
        <v>25334.440000000002</v>
      </c>
      <c r="P468" s="23">
        <f t="shared" si="81"/>
        <v>25334</v>
      </c>
      <c r="Q468" s="26" t="s">
        <v>215</v>
      </c>
      <c r="R468" t="str">
        <f t="shared" si="82"/>
        <v>70</v>
      </c>
      <c r="S468" t="str">
        <f t="shared" si="83"/>
        <v>0201</v>
      </c>
      <c r="T468" t="str">
        <f t="shared" si="84"/>
        <v>5</v>
      </c>
      <c r="U468" s="27">
        <f t="shared" si="85"/>
        <v>25334</v>
      </c>
      <c r="V468" t="str">
        <f t="shared" si="86"/>
        <v>70-5-0201</v>
      </c>
      <c r="W468" t="str">
        <f t="shared" si="87"/>
        <v>2025_70_0201_5</v>
      </c>
    </row>
    <row r="469" spans="1:23" x14ac:dyDescent="0.3">
      <c r="A469" t="str">
        <f t="shared" si="77"/>
        <v>7050202</v>
      </c>
      <c r="B469" t="str">
        <f>IF('Source - Funds'!A469="","",'Source - Funds'!A469)</f>
        <v>2026</v>
      </c>
      <c r="C469" t="str">
        <f>IF('Source - Funds'!B469="","",'Source - Funds'!B469)</f>
        <v>70</v>
      </c>
      <c r="D469" t="str">
        <f>IF('Source - Funds'!C469="","",'Source - Funds'!C469)</f>
        <v>5</v>
      </c>
      <c r="E469" t="str">
        <f>IF('Source - Funds'!D469="","",'Source - Funds'!D469)</f>
        <v>0202</v>
      </c>
      <c r="F469" t="str">
        <f>IF('Source - Funds'!E469="","",'Source - Funds'!E469)</f>
        <v>RUSHVILLE PUBLIC LIBRARY</v>
      </c>
      <c r="G469" t="str">
        <f>IF('Source - Funds'!F469="","",'Source - Funds'!F469)</f>
        <v>0101</v>
      </c>
      <c r="H469" t="str">
        <f>IF('Source - Funds'!G469="","",'Source - Funds'!G469)</f>
        <v>GENERAL</v>
      </c>
      <c r="I469">
        <f>IF('Source - Funds'!H469="","",'Source - Funds'!H469)</f>
        <v>434364</v>
      </c>
      <c r="J469" t="str">
        <f>IF('Source - Funds'!I469="","",'Source - Funds'!I469)</f>
        <v/>
      </c>
      <c r="K469" t="str">
        <f>IF('Source - Funds'!J469="","",'Source - Funds'!J469)</f>
        <v>N</v>
      </c>
      <c r="L469">
        <f t="shared" si="78"/>
        <v>618864</v>
      </c>
      <c r="M469">
        <v>1.04</v>
      </c>
      <c r="N469" s="24">
        <f t="shared" si="79"/>
        <v>643618.56000000006</v>
      </c>
      <c r="O469" s="24">
        <f t="shared" si="80"/>
        <v>643617.56000000006</v>
      </c>
      <c r="P469" s="23">
        <f t="shared" si="81"/>
        <v>643617</v>
      </c>
      <c r="Q469" s="26" t="s">
        <v>215</v>
      </c>
      <c r="R469" t="str">
        <f t="shared" si="82"/>
        <v>70</v>
      </c>
      <c r="S469" t="str">
        <f t="shared" si="83"/>
        <v>0202</v>
      </c>
      <c r="T469" t="str">
        <f t="shared" si="84"/>
        <v>5</v>
      </c>
      <c r="U469" s="27">
        <f t="shared" si="85"/>
        <v>643617</v>
      </c>
      <c r="V469" t="str">
        <f t="shared" si="86"/>
        <v>70-5-0202</v>
      </c>
      <c r="W469" t="str">
        <f t="shared" si="87"/>
        <v>2025_70_0202_5</v>
      </c>
    </row>
    <row r="470" spans="1:23" x14ac:dyDescent="0.3">
      <c r="A470" t="str">
        <f t="shared" si="77"/>
        <v>7050202</v>
      </c>
      <c r="B470" t="str">
        <f>IF('Source - Funds'!A470="","",'Source - Funds'!A470)</f>
        <v>2026</v>
      </c>
      <c r="C470" t="str">
        <f>IF('Source - Funds'!B470="","",'Source - Funds'!B470)</f>
        <v>70</v>
      </c>
      <c r="D470" t="str">
        <f>IF('Source - Funds'!C470="","",'Source - Funds'!C470)</f>
        <v>5</v>
      </c>
      <c r="E470" t="str">
        <f>IF('Source - Funds'!D470="","",'Source - Funds'!D470)</f>
        <v>0202</v>
      </c>
      <c r="F470" t="str">
        <f>IF('Source - Funds'!E470="","",'Source - Funds'!E470)</f>
        <v>RUSHVILLE PUBLIC LIBRARY</v>
      </c>
      <c r="G470" t="str">
        <f>IF('Source - Funds'!F470="","",'Source - Funds'!F470)</f>
        <v>0061</v>
      </c>
      <c r="H470" t="str">
        <f>IF('Source - Funds'!G470="","",'Source - Funds'!G470)</f>
        <v>RAINY DAY</v>
      </c>
      <c r="I470">
        <f>IF('Source - Funds'!H470="","",'Source - Funds'!H470)</f>
        <v>0</v>
      </c>
      <c r="J470" t="str">
        <f>IF('Source - Funds'!I470="","",'Source - Funds'!I470)</f>
        <v/>
      </c>
      <c r="K470" t="str">
        <f>IF('Source - Funds'!J470="","",'Source - Funds'!J470)</f>
        <v>N</v>
      </c>
      <c r="L470">
        <f t="shared" si="78"/>
        <v>618864</v>
      </c>
      <c r="M470">
        <v>1.04</v>
      </c>
      <c r="N470" s="24">
        <f t="shared" si="79"/>
        <v>643618.56000000006</v>
      </c>
      <c r="O470" s="24">
        <f t="shared" si="80"/>
        <v>643617.56000000006</v>
      </c>
      <c r="P470" s="23">
        <f t="shared" si="81"/>
        <v>643617</v>
      </c>
      <c r="Q470" s="26" t="s">
        <v>215</v>
      </c>
      <c r="R470" t="str">
        <f t="shared" si="82"/>
        <v>70</v>
      </c>
      <c r="S470" t="str">
        <f t="shared" si="83"/>
        <v>0202</v>
      </c>
      <c r="T470" t="str">
        <f t="shared" si="84"/>
        <v>5</v>
      </c>
      <c r="U470" s="27">
        <f t="shared" si="85"/>
        <v>643617</v>
      </c>
      <c r="V470" t="str">
        <f t="shared" si="86"/>
        <v>70-5-0202</v>
      </c>
      <c r="W470" t="str">
        <f t="shared" si="87"/>
        <v>2025_70_0202_5</v>
      </c>
    </row>
    <row r="471" spans="1:23" x14ac:dyDescent="0.3">
      <c r="A471" t="str">
        <f t="shared" si="77"/>
        <v>7050202</v>
      </c>
      <c r="B471" t="str">
        <f>IF('Source - Funds'!A471="","",'Source - Funds'!A471)</f>
        <v>2026</v>
      </c>
      <c r="C471" t="str">
        <f>IF('Source - Funds'!B471="","",'Source - Funds'!B471)</f>
        <v>70</v>
      </c>
      <c r="D471" t="str">
        <f>IF('Source - Funds'!C471="","",'Source - Funds'!C471)</f>
        <v>5</v>
      </c>
      <c r="E471" t="str">
        <f>IF('Source - Funds'!D471="","",'Source - Funds'!D471)</f>
        <v>0202</v>
      </c>
      <c r="F471" t="str">
        <f>IF('Source - Funds'!E471="","",'Source - Funds'!E471)</f>
        <v>RUSHVILLE PUBLIC LIBRARY</v>
      </c>
      <c r="G471" t="str">
        <f>IF('Source - Funds'!F471="","",'Source - Funds'!F471)</f>
        <v>0180</v>
      </c>
      <c r="H471" t="str">
        <f>IF('Source - Funds'!G471="","",'Source - Funds'!G471)</f>
        <v>DEBT SERVICE</v>
      </c>
      <c r="I471">
        <f>IF('Source - Funds'!H471="","",'Source - Funds'!H471)</f>
        <v>184500</v>
      </c>
      <c r="J471" t="str">
        <f>IF('Source - Funds'!I471="","",'Source - Funds'!I471)</f>
        <v/>
      </c>
      <c r="K471" t="str">
        <f>IF('Source - Funds'!J471="","",'Source - Funds'!J471)</f>
        <v>N</v>
      </c>
      <c r="L471">
        <f t="shared" si="78"/>
        <v>618864</v>
      </c>
      <c r="M471">
        <v>1.04</v>
      </c>
      <c r="N471" s="24">
        <f t="shared" si="79"/>
        <v>643618.56000000006</v>
      </c>
      <c r="O471" s="24">
        <f t="shared" si="80"/>
        <v>643617.56000000006</v>
      </c>
      <c r="P471" s="23">
        <f t="shared" si="81"/>
        <v>643617</v>
      </c>
      <c r="Q471" s="26" t="s">
        <v>215</v>
      </c>
      <c r="R471" t="str">
        <f t="shared" si="82"/>
        <v>70</v>
      </c>
      <c r="S471" t="str">
        <f t="shared" si="83"/>
        <v>0202</v>
      </c>
      <c r="T471" t="str">
        <f t="shared" si="84"/>
        <v>5</v>
      </c>
      <c r="U471" s="27">
        <f t="shared" si="85"/>
        <v>643617</v>
      </c>
      <c r="V471" t="str">
        <f t="shared" si="86"/>
        <v>70-5-0202</v>
      </c>
      <c r="W471" t="str">
        <f t="shared" si="87"/>
        <v>2025_70_0202_5</v>
      </c>
    </row>
    <row r="472" spans="1:23" x14ac:dyDescent="0.3">
      <c r="A472" t="str">
        <f t="shared" si="77"/>
        <v>7050202</v>
      </c>
      <c r="B472" t="str">
        <f>IF('Source - Funds'!A472="","",'Source - Funds'!A472)</f>
        <v>2026</v>
      </c>
      <c r="C472" t="str">
        <f>IF('Source - Funds'!B472="","",'Source - Funds'!B472)</f>
        <v>70</v>
      </c>
      <c r="D472" t="str">
        <f>IF('Source - Funds'!C472="","",'Source - Funds'!C472)</f>
        <v>5</v>
      </c>
      <c r="E472" t="str">
        <f>IF('Source - Funds'!D472="","",'Source - Funds'!D472)</f>
        <v>0202</v>
      </c>
      <c r="F472" t="str">
        <f>IF('Source - Funds'!E472="","",'Source - Funds'!E472)</f>
        <v>RUSHVILLE PUBLIC LIBRARY</v>
      </c>
      <c r="G472" t="str">
        <f>IF('Source - Funds'!F472="","",'Source - Funds'!F472)</f>
        <v>2011</v>
      </c>
      <c r="H472" t="str">
        <f>IF('Source - Funds'!G472="","",'Source - Funds'!G472)</f>
        <v>LIRF</v>
      </c>
      <c r="I472">
        <f>IF('Source - Funds'!H472="","",'Source - Funds'!H472)</f>
        <v>0</v>
      </c>
      <c r="J472" t="str">
        <f>IF('Source - Funds'!I472="","",'Source - Funds'!I472)</f>
        <v/>
      </c>
      <c r="K472" t="str">
        <f>IF('Source - Funds'!J472="","",'Source - Funds'!J472)</f>
        <v>N</v>
      </c>
      <c r="L472">
        <f t="shared" si="78"/>
        <v>618864</v>
      </c>
      <c r="M472">
        <v>1.04</v>
      </c>
      <c r="N472" s="24">
        <f t="shared" si="79"/>
        <v>643618.56000000006</v>
      </c>
      <c r="O472" s="24">
        <f t="shared" si="80"/>
        <v>643617.56000000006</v>
      </c>
      <c r="P472" s="23">
        <f t="shared" si="81"/>
        <v>643617</v>
      </c>
      <c r="Q472" s="26" t="s">
        <v>215</v>
      </c>
      <c r="R472" t="str">
        <f t="shared" si="82"/>
        <v>70</v>
      </c>
      <c r="S472" t="str">
        <f t="shared" si="83"/>
        <v>0202</v>
      </c>
      <c r="T472" t="str">
        <f t="shared" si="84"/>
        <v>5</v>
      </c>
      <c r="U472" s="27">
        <f t="shared" si="85"/>
        <v>643617</v>
      </c>
      <c r="V472" t="str">
        <f t="shared" si="86"/>
        <v>70-5-0202</v>
      </c>
      <c r="W472" t="str">
        <f t="shared" si="87"/>
        <v>2025_70_0202_5</v>
      </c>
    </row>
    <row r="473" spans="1:23" x14ac:dyDescent="0.3">
      <c r="A473" t="str">
        <f t="shared" si="77"/>
        <v>7150203</v>
      </c>
      <c r="B473" t="str">
        <f>IF('Source - Funds'!A473="","",'Source - Funds'!A473)</f>
        <v>2026</v>
      </c>
      <c r="C473" t="str">
        <f>IF('Source - Funds'!B473="","",'Source - Funds'!B473)</f>
        <v>71</v>
      </c>
      <c r="D473" t="str">
        <f>IF('Source - Funds'!C473="","",'Source - Funds'!C473)</f>
        <v>5</v>
      </c>
      <c r="E473" t="str">
        <f>IF('Source - Funds'!D473="","",'Source - Funds'!D473)</f>
        <v>0203</v>
      </c>
      <c r="F473" t="str">
        <f>IF('Source - Funds'!E473="","",'Source - Funds'!E473)</f>
        <v>MISHAWAKA PUBLIC LIBRARY</v>
      </c>
      <c r="G473" t="str">
        <f>IF('Source - Funds'!F473="","",'Source - Funds'!F473)</f>
        <v>0180</v>
      </c>
      <c r="H473" t="str">
        <f>IF('Source - Funds'!G473="","",'Source - Funds'!G473)</f>
        <v>DEBT SERVICE</v>
      </c>
      <c r="I473">
        <f>IF('Source - Funds'!H473="","",'Source - Funds'!H473)</f>
        <v>876830</v>
      </c>
      <c r="J473" t="str">
        <f>IF('Source - Funds'!I473="","",'Source - Funds'!I473)</f>
        <v/>
      </c>
      <c r="K473" t="str">
        <f>IF('Source - Funds'!J473="","",'Source - Funds'!J473)</f>
        <v>N</v>
      </c>
      <c r="L473">
        <f t="shared" si="78"/>
        <v>7664531</v>
      </c>
      <c r="M473">
        <v>1.04</v>
      </c>
      <c r="N473" s="24">
        <f t="shared" si="79"/>
        <v>7971112.2400000002</v>
      </c>
      <c r="O473" s="24">
        <f t="shared" si="80"/>
        <v>7971111.2400000002</v>
      </c>
      <c r="P473" s="23">
        <f t="shared" si="81"/>
        <v>7971111</v>
      </c>
      <c r="Q473" s="26" t="s">
        <v>215</v>
      </c>
      <c r="R473" t="str">
        <f t="shared" si="82"/>
        <v>71</v>
      </c>
      <c r="S473" t="str">
        <f t="shared" si="83"/>
        <v>0203</v>
      </c>
      <c r="T473" t="str">
        <f t="shared" si="84"/>
        <v>5</v>
      </c>
      <c r="U473" s="27">
        <f t="shared" si="85"/>
        <v>7971111</v>
      </c>
      <c r="V473" t="str">
        <f t="shared" si="86"/>
        <v>71-5-0203</v>
      </c>
      <c r="W473" t="str">
        <f t="shared" si="87"/>
        <v>2025_71_0203_5</v>
      </c>
    </row>
    <row r="474" spans="1:23" x14ac:dyDescent="0.3">
      <c r="A474" t="str">
        <f t="shared" si="77"/>
        <v>7150203</v>
      </c>
      <c r="B474" t="str">
        <f>IF('Source - Funds'!A474="","",'Source - Funds'!A474)</f>
        <v>2026</v>
      </c>
      <c r="C474" t="str">
        <f>IF('Source - Funds'!B474="","",'Source - Funds'!B474)</f>
        <v>71</v>
      </c>
      <c r="D474" t="str">
        <f>IF('Source - Funds'!C474="","",'Source - Funds'!C474)</f>
        <v>5</v>
      </c>
      <c r="E474" t="str">
        <f>IF('Source - Funds'!D474="","",'Source - Funds'!D474)</f>
        <v>0203</v>
      </c>
      <c r="F474" t="str">
        <f>IF('Source - Funds'!E474="","",'Source - Funds'!E474)</f>
        <v>MISHAWAKA PUBLIC LIBRARY</v>
      </c>
      <c r="G474" t="str">
        <f>IF('Source - Funds'!F474="","",'Source - Funds'!F474)</f>
        <v>0101</v>
      </c>
      <c r="H474" t="str">
        <f>IF('Source - Funds'!G474="","",'Source - Funds'!G474)</f>
        <v>GENERAL</v>
      </c>
      <c r="I474">
        <f>IF('Source - Funds'!H474="","",'Source - Funds'!H474)</f>
        <v>6787701</v>
      </c>
      <c r="J474" t="str">
        <f>IF('Source - Funds'!I474="","",'Source - Funds'!I474)</f>
        <v/>
      </c>
      <c r="K474" t="str">
        <f>IF('Source - Funds'!J474="","",'Source - Funds'!J474)</f>
        <v>N</v>
      </c>
      <c r="L474">
        <f t="shared" si="78"/>
        <v>7664531</v>
      </c>
      <c r="M474">
        <v>1.04</v>
      </c>
      <c r="N474" s="24">
        <f t="shared" si="79"/>
        <v>7971112.2400000002</v>
      </c>
      <c r="O474" s="24">
        <f t="shared" si="80"/>
        <v>7971111.2400000002</v>
      </c>
      <c r="P474" s="23">
        <f t="shared" si="81"/>
        <v>7971111</v>
      </c>
      <c r="Q474" s="26" t="s">
        <v>215</v>
      </c>
      <c r="R474" t="str">
        <f t="shared" si="82"/>
        <v>71</v>
      </c>
      <c r="S474" t="str">
        <f t="shared" si="83"/>
        <v>0203</v>
      </c>
      <c r="T474" t="str">
        <f t="shared" si="84"/>
        <v>5</v>
      </c>
      <c r="U474" s="27">
        <f t="shared" si="85"/>
        <v>7971111</v>
      </c>
      <c r="V474" t="str">
        <f t="shared" si="86"/>
        <v>71-5-0203</v>
      </c>
      <c r="W474" t="str">
        <f t="shared" si="87"/>
        <v>2025_71_0203_5</v>
      </c>
    </row>
    <row r="475" spans="1:23" x14ac:dyDescent="0.3">
      <c r="A475" t="str">
        <f t="shared" si="77"/>
        <v>7150204</v>
      </c>
      <c r="B475" t="str">
        <f>IF('Source - Funds'!A475="","",'Source - Funds'!A475)</f>
        <v>2026</v>
      </c>
      <c r="C475" t="str">
        <f>IF('Source - Funds'!B475="","",'Source - Funds'!B475)</f>
        <v>71</v>
      </c>
      <c r="D475" t="str">
        <f>IF('Source - Funds'!C475="","",'Source - Funds'!C475)</f>
        <v>5</v>
      </c>
      <c r="E475" t="str">
        <f>IF('Source - Funds'!D475="","",'Source - Funds'!D475)</f>
        <v>0204</v>
      </c>
      <c r="F475" t="str">
        <f>IF('Source - Funds'!E475="","",'Source - Funds'!E475)</f>
        <v>NEW CARLISLE PUBLIC LIBRARY</v>
      </c>
      <c r="G475" t="str">
        <f>IF('Source - Funds'!F475="","",'Source - Funds'!F475)</f>
        <v>0101</v>
      </c>
      <c r="H475" t="str">
        <f>IF('Source - Funds'!G475="","",'Source - Funds'!G475)</f>
        <v>GENERAL</v>
      </c>
      <c r="I475">
        <f>IF('Source - Funds'!H475="","",'Source - Funds'!H475)</f>
        <v>1504686</v>
      </c>
      <c r="J475" t="str">
        <f>IF('Source - Funds'!I475="","",'Source - Funds'!I475)</f>
        <v/>
      </c>
      <c r="K475" t="str">
        <f>IF('Source - Funds'!J475="","",'Source - Funds'!J475)</f>
        <v>N</v>
      </c>
      <c r="L475">
        <f t="shared" si="78"/>
        <v>1701712</v>
      </c>
      <c r="M475">
        <v>1.04</v>
      </c>
      <c r="N475" s="24">
        <f t="shared" si="79"/>
        <v>1769780.48</v>
      </c>
      <c r="O475" s="24">
        <f t="shared" si="80"/>
        <v>1769779.48</v>
      </c>
      <c r="P475" s="23">
        <f t="shared" si="81"/>
        <v>1769779</v>
      </c>
      <c r="Q475" s="26" t="s">
        <v>215</v>
      </c>
      <c r="R475" t="str">
        <f t="shared" si="82"/>
        <v>71</v>
      </c>
      <c r="S475" t="str">
        <f t="shared" si="83"/>
        <v>0204</v>
      </c>
      <c r="T475" t="str">
        <f t="shared" si="84"/>
        <v>5</v>
      </c>
      <c r="U475" s="27">
        <f t="shared" si="85"/>
        <v>1769779</v>
      </c>
      <c r="V475" t="str">
        <f t="shared" si="86"/>
        <v>71-5-0204</v>
      </c>
      <c r="W475" t="str">
        <f t="shared" si="87"/>
        <v>2025_71_0204_5</v>
      </c>
    </row>
    <row r="476" spans="1:23" x14ac:dyDescent="0.3">
      <c r="A476" t="str">
        <f t="shared" si="77"/>
        <v>7150204</v>
      </c>
      <c r="B476" t="str">
        <f>IF('Source - Funds'!A476="","",'Source - Funds'!A476)</f>
        <v>2026</v>
      </c>
      <c r="C476" t="str">
        <f>IF('Source - Funds'!B476="","",'Source - Funds'!B476)</f>
        <v>71</v>
      </c>
      <c r="D476" t="str">
        <f>IF('Source - Funds'!C476="","",'Source - Funds'!C476)</f>
        <v>5</v>
      </c>
      <c r="E476" t="str">
        <f>IF('Source - Funds'!D476="","",'Source - Funds'!D476)</f>
        <v>0204</v>
      </c>
      <c r="F476" t="str">
        <f>IF('Source - Funds'!E476="","",'Source - Funds'!E476)</f>
        <v>NEW CARLISLE PUBLIC LIBRARY</v>
      </c>
      <c r="G476" t="str">
        <f>IF('Source - Funds'!F476="","",'Source - Funds'!F476)</f>
        <v>0061</v>
      </c>
      <c r="H476" t="str">
        <f>IF('Source - Funds'!G476="","",'Source - Funds'!G476)</f>
        <v>RAINY DAY</v>
      </c>
      <c r="I476">
        <f>IF('Source - Funds'!H476="","",'Source - Funds'!H476)</f>
        <v>100000</v>
      </c>
      <c r="J476" t="str">
        <f>IF('Source - Funds'!I476="","",'Source - Funds'!I476)</f>
        <v/>
      </c>
      <c r="K476" t="str">
        <f>IF('Source - Funds'!J476="","",'Source - Funds'!J476)</f>
        <v>N</v>
      </c>
      <c r="L476">
        <f t="shared" si="78"/>
        <v>1701712</v>
      </c>
      <c r="M476">
        <v>1.04</v>
      </c>
      <c r="N476" s="24">
        <f t="shared" si="79"/>
        <v>1769780.48</v>
      </c>
      <c r="O476" s="24">
        <f t="shared" si="80"/>
        <v>1769779.48</v>
      </c>
      <c r="P476" s="23">
        <f t="shared" si="81"/>
        <v>1769779</v>
      </c>
      <c r="Q476" s="26" t="s">
        <v>215</v>
      </c>
      <c r="R476" t="str">
        <f t="shared" si="82"/>
        <v>71</v>
      </c>
      <c r="S476" t="str">
        <f t="shared" si="83"/>
        <v>0204</v>
      </c>
      <c r="T476" t="str">
        <f t="shared" si="84"/>
        <v>5</v>
      </c>
      <c r="U476" s="27">
        <f t="shared" si="85"/>
        <v>1769779</v>
      </c>
      <c r="V476" t="str">
        <f t="shared" si="86"/>
        <v>71-5-0204</v>
      </c>
      <c r="W476" t="str">
        <f t="shared" si="87"/>
        <v>2025_71_0204_5</v>
      </c>
    </row>
    <row r="477" spans="1:23" x14ac:dyDescent="0.3">
      <c r="A477" t="str">
        <f t="shared" si="77"/>
        <v>7150204</v>
      </c>
      <c r="B477" t="str">
        <f>IF('Source - Funds'!A477="","",'Source - Funds'!A477)</f>
        <v>2026</v>
      </c>
      <c r="C477" t="str">
        <f>IF('Source - Funds'!B477="","",'Source - Funds'!B477)</f>
        <v>71</v>
      </c>
      <c r="D477" t="str">
        <f>IF('Source - Funds'!C477="","",'Source - Funds'!C477)</f>
        <v>5</v>
      </c>
      <c r="E477" t="str">
        <f>IF('Source - Funds'!D477="","",'Source - Funds'!D477)</f>
        <v>0204</v>
      </c>
      <c r="F477" t="str">
        <f>IF('Source - Funds'!E477="","",'Source - Funds'!E477)</f>
        <v>NEW CARLISLE PUBLIC LIBRARY</v>
      </c>
      <c r="G477" t="str">
        <f>IF('Source - Funds'!F477="","",'Source - Funds'!F477)</f>
        <v>0180</v>
      </c>
      <c r="H477" t="str">
        <f>IF('Source - Funds'!G477="","",'Source - Funds'!G477)</f>
        <v>DEBT SERVICE</v>
      </c>
      <c r="I477">
        <f>IF('Source - Funds'!H477="","",'Source - Funds'!H477)</f>
        <v>97026</v>
      </c>
      <c r="J477" t="str">
        <f>IF('Source - Funds'!I477="","",'Source - Funds'!I477)</f>
        <v/>
      </c>
      <c r="K477" t="str">
        <f>IF('Source - Funds'!J477="","",'Source - Funds'!J477)</f>
        <v>N</v>
      </c>
      <c r="L477">
        <f t="shared" si="78"/>
        <v>1701712</v>
      </c>
      <c r="M477">
        <v>1.04</v>
      </c>
      <c r="N477" s="24">
        <f t="shared" si="79"/>
        <v>1769780.48</v>
      </c>
      <c r="O477" s="24">
        <f t="shared" si="80"/>
        <v>1769779.48</v>
      </c>
      <c r="P477" s="23">
        <f t="shared" si="81"/>
        <v>1769779</v>
      </c>
      <c r="Q477" s="26" t="s">
        <v>215</v>
      </c>
      <c r="R477" t="str">
        <f t="shared" si="82"/>
        <v>71</v>
      </c>
      <c r="S477" t="str">
        <f t="shared" si="83"/>
        <v>0204</v>
      </c>
      <c r="T477" t="str">
        <f t="shared" si="84"/>
        <v>5</v>
      </c>
      <c r="U477" s="27">
        <f t="shared" si="85"/>
        <v>1769779</v>
      </c>
      <c r="V477" t="str">
        <f t="shared" si="86"/>
        <v>71-5-0204</v>
      </c>
      <c r="W477" t="str">
        <f t="shared" si="87"/>
        <v>2025_71_0204_5</v>
      </c>
    </row>
    <row r="478" spans="1:23" x14ac:dyDescent="0.3">
      <c r="A478" t="str">
        <f t="shared" si="77"/>
        <v>7150205</v>
      </c>
      <c r="B478" t="str">
        <f>IF('Source - Funds'!A478="","",'Source - Funds'!A478)</f>
        <v>2026</v>
      </c>
      <c r="C478" t="str">
        <f>IF('Source - Funds'!B478="","",'Source - Funds'!B478)</f>
        <v>71</v>
      </c>
      <c r="D478" t="str">
        <f>IF('Source - Funds'!C478="","",'Source - Funds'!C478)</f>
        <v>5</v>
      </c>
      <c r="E478" t="str">
        <f>IF('Source - Funds'!D478="","",'Source - Funds'!D478)</f>
        <v>0205</v>
      </c>
      <c r="F478" t="str">
        <f>IF('Source - Funds'!E478="","",'Source - Funds'!E478)</f>
        <v>WALKERTON PUBLIC LIBRARY</v>
      </c>
      <c r="G478" t="str">
        <f>IF('Source - Funds'!F478="","",'Source - Funds'!F478)</f>
        <v>0180</v>
      </c>
      <c r="H478" t="str">
        <f>IF('Source - Funds'!G478="","",'Source - Funds'!G478)</f>
        <v>DEBT SERVICE</v>
      </c>
      <c r="I478">
        <f>IF('Source - Funds'!H478="","",'Source - Funds'!H478)</f>
        <v>90150</v>
      </c>
      <c r="J478" t="str">
        <f>IF('Source - Funds'!I478="","",'Source - Funds'!I478)</f>
        <v/>
      </c>
      <c r="K478" t="str">
        <f>IF('Source - Funds'!J478="","",'Source - Funds'!J478)</f>
        <v>N</v>
      </c>
      <c r="L478">
        <f t="shared" si="78"/>
        <v>264151</v>
      </c>
      <c r="M478">
        <v>1.04</v>
      </c>
      <c r="N478" s="24">
        <f t="shared" si="79"/>
        <v>274717.04000000004</v>
      </c>
      <c r="O478" s="24">
        <f t="shared" si="80"/>
        <v>274716.04000000004</v>
      </c>
      <c r="P478" s="23">
        <f t="shared" si="81"/>
        <v>274716</v>
      </c>
      <c r="Q478" s="26" t="s">
        <v>215</v>
      </c>
      <c r="R478" t="str">
        <f t="shared" si="82"/>
        <v>71</v>
      </c>
      <c r="S478" t="str">
        <f t="shared" si="83"/>
        <v>0205</v>
      </c>
      <c r="T478" t="str">
        <f t="shared" si="84"/>
        <v>5</v>
      </c>
      <c r="U478" s="27">
        <f t="shared" si="85"/>
        <v>274716</v>
      </c>
      <c r="V478" t="str">
        <f t="shared" si="86"/>
        <v>71-5-0205</v>
      </c>
      <c r="W478" t="str">
        <f t="shared" si="87"/>
        <v>2025_71_0205_5</v>
      </c>
    </row>
    <row r="479" spans="1:23" x14ac:dyDescent="0.3">
      <c r="A479" t="str">
        <f t="shared" si="77"/>
        <v>7150205</v>
      </c>
      <c r="B479" t="str">
        <f>IF('Source - Funds'!A479="","",'Source - Funds'!A479)</f>
        <v>2026</v>
      </c>
      <c r="C479" t="str">
        <f>IF('Source - Funds'!B479="","",'Source - Funds'!B479)</f>
        <v>71</v>
      </c>
      <c r="D479" t="str">
        <f>IF('Source - Funds'!C479="","",'Source - Funds'!C479)</f>
        <v>5</v>
      </c>
      <c r="E479" t="str">
        <f>IF('Source - Funds'!D479="","",'Source - Funds'!D479)</f>
        <v>0205</v>
      </c>
      <c r="F479" t="str">
        <f>IF('Source - Funds'!E479="","",'Source - Funds'!E479)</f>
        <v>WALKERTON PUBLIC LIBRARY</v>
      </c>
      <c r="G479" t="str">
        <f>IF('Source - Funds'!F479="","",'Source - Funds'!F479)</f>
        <v>0061</v>
      </c>
      <c r="H479" t="str">
        <f>IF('Source - Funds'!G479="","",'Source - Funds'!G479)</f>
        <v>RAINY DAY</v>
      </c>
      <c r="I479">
        <f>IF('Source - Funds'!H479="","",'Source - Funds'!H479)</f>
        <v>14001</v>
      </c>
      <c r="J479" t="str">
        <f>IF('Source - Funds'!I479="","",'Source - Funds'!I479)</f>
        <v/>
      </c>
      <c r="K479" t="str">
        <f>IF('Source - Funds'!J479="","",'Source - Funds'!J479)</f>
        <v>N</v>
      </c>
      <c r="L479">
        <f t="shared" si="78"/>
        <v>264151</v>
      </c>
      <c r="M479">
        <v>1.04</v>
      </c>
      <c r="N479" s="24">
        <f t="shared" si="79"/>
        <v>274717.04000000004</v>
      </c>
      <c r="O479" s="24">
        <f t="shared" si="80"/>
        <v>274716.04000000004</v>
      </c>
      <c r="P479" s="23">
        <f t="shared" si="81"/>
        <v>274716</v>
      </c>
      <c r="Q479" s="26" t="s">
        <v>215</v>
      </c>
      <c r="R479" t="str">
        <f t="shared" si="82"/>
        <v>71</v>
      </c>
      <c r="S479" t="str">
        <f t="shared" si="83"/>
        <v>0205</v>
      </c>
      <c r="T479" t="str">
        <f t="shared" si="84"/>
        <v>5</v>
      </c>
      <c r="U479" s="27">
        <f t="shared" si="85"/>
        <v>274716</v>
      </c>
      <c r="V479" t="str">
        <f t="shared" si="86"/>
        <v>71-5-0205</v>
      </c>
      <c r="W479" t="str">
        <f t="shared" si="87"/>
        <v>2025_71_0205_5</v>
      </c>
    </row>
    <row r="480" spans="1:23" x14ac:dyDescent="0.3">
      <c r="A480" t="str">
        <f t="shared" si="77"/>
        <v>7150205</v>
      </c>
      <c r="B480" t="str">
        <f>IF('Source - Funds'!A480="","",'Source - Funds'!A480)</f>
        <v>2026</v>
      </c>
      <c r="C480" t="str">
        <f>IF('Source - Funds'!B480="","",'Source - Funds'!B480)</f>
        <v>71</v>
      </c>
      <c r="D480" t="str">
        <f>IF('Source - Funds'!C480="","",'Source - Funds'!C480)</f>
        <v>5</v>
      </c>
      <c r="E480" t="str">
        <f>IF('Source - Funds'!D480="","",'Source - Funds'!D480)</f>
        <v>0205</v>
      </c>
      <c r="F480" t="str">
        <f>IF('Source - Funds'!E480="","",'Source - Funds'!E480)</f>
        <v>WALKERTON PUBLIC LIBRARY</v>
      </c>
      <c r="G480" t="str">
        <f>IF('Source - Funds'!F480="","",'Source - Funds'!F480)</f>
        <v>0101</v>
      </c>
      <c r="H480" t="str">
        <f>IF('Source - Funds'!G480="","",'Source - Funds'!G480)</f>
        <v>GENERAL</v>
      </c>
      <c r="I480">
        <f>IF('Source - Funds'!H480="","",'Source - Funds'!H480)</f>
        <v>160000</v>
      </c>
      <c r="J480" t="str">
        <f>IF('Source - Funds'!I480="","",'Source - Funds'!I480)</f>
        <v/>
      </c>
      <c r="K480" t="str">
        <f>IF('Source - Funds'!J480="","",'Source - Funds'!J480)</f>
        <v>N</v>
      </c>
      <c r="L480">
        <f t="shared" si="78"/>
        <v>264151</v>
      </c>
      <c r="M480">
        <v>1.04</v>
      </c>
      <c r="N480" s="24">
        <f t="shared" si="79"/>
        <v>274717.04000000004</v>
      </c>
      <c r="O480" s="24">
        <f t="shared" si="80"/>
        <v>274716.04000000004</v>
      </c>
      <c r="P480" s="23">
        <f t="shared" si="81"/>
        <v>274716</v>
      </c>
      <c r="Q480" s="26" t="s">
        <v>215</v>
      </c>
      <c r="R480" t="str">
        <f t="shared" si="82"/>
        <v>71</v>
      </c>
      <c r="S480" t="str">
        <f t="shared" si="83"/>
        <v>0205</v>
      </c>
      <c r="T480" t="str">
        <f t="shared" si="84"/>
        <v>5</v>
      </c>
      <c r="U480" s="27">
        <f t="shared" si="85"/>
        <v>274716</v>
      </c>
      <c r="V480" t="str">
        <f t="shared" si="86"/>
        <v>71-5-0205</v>
      </c>
      <c r="W480" t="str">
        <f t="shared" si="87"/>
        <v>2025_71_0205_5</v>
      </c>
    </row>
    <row r="481" spans="1:23" x14ac:dyDescent="0.3">
      <c r="A481" t="str">
        <f t="shared" si="77"/>
        <v>7150206</v>
      </c>
      <c r="B481" t="str">
        <f>IF('Source - Funds'!A481="","",'Source - Funds'!A481)</f>
        <v>2026</v>
      </c>
      <c r="C481" t="str">
        <f>IF('Source - Funds'!B481="","",'Source - Funds'!B481)</f>
        <v>71</v>
      </c>
      <c r="D481" t="str">
        <f>IF('Source - Funds'!C481="","",'Source - Funds'!C481)</f>
        <v>5</v>
      </c>
      <c r="E481" t="str">
        <f>IF('Source - Funds'!D481="","",'Source - Funds'!D481)</f>
        <v>0206</v>
      </c>
      <c r="F481" t="str">
        <f>IF('Source - Funds'!E481="","",'Source - Funds'!E481)</f>
        <v>ST. JOSEPH COUNTY PUBLIC LIBRARY</v>
      </c>
      <c r="G481" t="str">
        <f>IF('Source - Funds'!F481="","",'Source - Funds'!F481)</f>
        <v>0101</v>
      </c>
      <c r="H481" t="str">
        <f>IF('Source - Funds'!G481="","",'Source - Funds'!G481)</f>
        <v>GENERAL</v>
      </c>
      <c r="I481">
        <f>IF('Source - Funds'!H481="","",'Source - Funds'!H481)</f>
        <v>26465967</v>
      </c>
      <c r="J481" t="str">
        <f>IF('Source - Funds'!I481="","",'Source - Funds'!I481)</f>
        <v/>
      </c>
      <c r="K481" t="str">
        <f>IF('Source - Funds'!J481="","",'Source - Funds'!J481)</f>
        <v>N</v>
      </c>
      <c r="L481">
        <f t="shared" si="78"/>
        <v>30163108</v>
      </c>
      <c r="M481">
        <v>1.04</v>
      </c>
      <c r="N481" s="24">
        <f t="shared" si="79"/>
        <v>31369632.32</v>
      </c>
      <c r="O481" s="24">
        <f t="shared" si="80"/>
        <v>31369631.32</v>
      </c>
      <c r="P481" s="23">
        <f t="shared" si="81"/>
        <v>31369631</v>
      </c>
      <c r="Q481" s="26" t="s">
        <v>215</v>
      </c>
      <c r="R481" t="str">
        <f t="shared" si="82"/>
        <v>71</v>
      </c>
      <c r="S481" t="str">
        <f t="shared" si="83"/>
        <v>0206</v>
      </c>
      <c r="T481" t="str">
        <f t="shared" si="84"/>
        <v>5</v>
      </c>
      <c r="U481" s="27">
        <f t="shared" si="85"/>
        <v>31369631</v>
      </c>
      <c r="V481" t="str">
        <f t="shared" si="86"/>
        <v>71-5-0206</v>
      </c>
      <c r="W481" t="str">
        <f t="shared" si="87"/>
        <v>2025_71_0206_5</v>
      </c>
    </row>
    <row r="482" spans="1:23" x14ac:dyDescent="0.3">
      <c r="A482" t="str">
        <f t="shared" si="77"/>
        <v>7150206</v>
      </c>
      <c r="B482" t="str">
        <f>IF('Source - Funds'!A482="","",'Source - Funds'!A482)</f>
        <v>2026</v>
      </c>
      <c r="C482" t="str">
        <f>IF('Source - Funds'!B482="","",'Source - Funds'!B482)</f>
        <v>71</v>
      </c>
      <c r="D482" t="str">
        <f>IF('Source - Funds'!C482="","",'Source - Funds'!C482)</f>
        <v>5</v>
      </c>
      <c r="E482" t="str">
        <f>IF('Source - Funds'!D482="","",'Source - Funds'!D482)</f>
        <v>0206</v>
      </c>
      <c r="F482" t="str">
        <f>IF('Source - Funds'!E482="","",'Source - Funds'!E482)</f>
        <v>ST. JOSEPH COUNTY PUBLIC LIBRARY</v>
      </c>
      <c r="G482" t="str">
        <f>IF('Source - Funds'!F482="","",'Source - Funds'!F482)</f>
        <v>0061</v>
      </c>
      <c r="H482" t="str">
        <f>IF('Source - Funds'!G482="","",'Source - Funds'!G482)</f>
        <v>RAINY DAY</v>
      </c>
      <c r="I482">
        <f>IF('Source - Funds'!H482="","",'Source - Funds'!H482)</f>
        <v>500000</v>
      </c>
      <c r="J482" t="str">
        <f>IF('Source - Funds'!I482="","",'Source - Funds'!I482)</f>
        <v/>
      </c>
      <c r="K482" t="str">
        <f>IF('Source - Funds'!J482="","",'Source - Funds'!J482)</f>
        <v>N</v>
      </c>
      <c r="L482">
        <f t="shared" si="78"/>
        <v>30163108</v>
      </c>
      <c r="M482">
        <v>1.04</v>
      </c>
      <c r="N482" s="24">
        <f t="shared" si="79"/>
        <v>31369632.32</v>
      </c>
      <c r="O482" s="24">
        <f t="shared" si="80"/>
        <v>31369631.32</v>
      </c>
      <c r="P482" s="23">
        <f t="shared" si="81"/>
        <v>31369631</v>
      </c>
      <c r="Q482" s="26" t="s">
        <v>215</v>
      </c>
      <c r="R482" t="str">
        <f t="shared" si="82"/>
        <v>71</v>
      </c>
      <c r="S482" t="str">
        <f t="shared" si="83"/>
        <v>0206</v>
      </c>
      <c r="T482" t="str">
        <f t="shared" si="84"/>
        <v>5</v>
      </c>
      <c r="U482" s="27">
        <f t="shared" si="85"/>
        <v>31369631</v>
      </c>
      <c r="V482" t="str">
        <f t="shared" si="86"/>
        <v>71-5-0206</v>
      </c>
      <c r="W482" t="str">
        <f t="shared" si="87"/>
        <v>2025_71_0206_5</v>
      </c>
    </row>
    <row r="483" spans="1:23" x14ac:dyDescent="0.3">
      <c r="A483" t="str">
        <f t="shared" si="77"/>
        <v>7150206</v>
      </c>
      <c r="B483" t="str">
        <f>IF('Source - Funds'!A483="","",'Source - Funds'!A483)</f>
        <v>2026</v>
      </c>
      <c r="C483" t="str">
        <f>IF('Source - Funds'!B483="","",'Source - Funds'!B483)</f>
        <v>71</v>
      </c>
      <c r="D483" t="str">
        <f>IF('Source - Funds'!C483="","",'Source - Funds'!C483)</f>
        <v>5</v>
      </c>
      <c r="E483" t="str">
        <f>IF('Source - Funds'!D483="","",'Source - Funds'!D483)</f>
        <v>0206</v>
      </c>
      <c r="F483" t="str">
        <f>IF('Source - Funds'!E483="","",'Source - Funds'!E483)</f>
        <v>ST. JOSEPH COUNTY PUBLIC LIBRARY</v>
      </c>
      <c r="G483" t="str">
        <f>IF('Source - Funds'!F483="","",'Source - Funds'!F483)</f>
        <v>0180</v>
      </c>
      <c r="H483" t="str">
        <f>IF('Source - Funds'!G483="","",'Source - Funds'!G483)</f>
        <v>DEBT SERVICE</v>
      </c>
      <c r="I483">
        <f>IF('Source - Funds'!H483="","",'Source - Funds'!H483)</f>
        <v>1597141</v>
      </c>
      <c r="J483" t="str">
        <f>IF('Source - Funds'!I483="","",'Source - Funds'!I483)</f>
        <v/>
      </c>
      <c r="K483" t="str">
        <f>IF('Source - Funds'!J483="","",'Source - Funds'!J483)</f>
        <v>N</v>
      </c>
      <c r="L483">
        <f t="shared" si="78"/>
        <v>30163108</v>
      </c>
      <c r="M483">
        <v>1.04</v>
      </c>
      <c r="N483" s="24">
        <f t="shared" si="79"/>
        <v>31369632.32</v>
      </c>
      <c r="O483" s="24">
        <f t="shared" si="80"/>
        <v>31369631.32</v>
      </c>
      <c r="P483" s="23">
        <f t="shared" si="81"/>
        <v>31369631</v>
      </c>
      <c r="Q483" s="26" t="s">
        <v>215</v>
      </c>
      <c r="R483" t="str">
        <f t="shared" si="82"/>
        <v>71</v>
      </c>
      <c r="S483" t="str">
        <f t="shared" si="83"/>
        <v>0206</v>
      </c>
      <c r="T483" t="str">
        <f t="shared" si="84"/>
        <v>5</v>
      </c>
      <c r="U483" s="27">
        <f t="shared" si="85"/>
        <v>31369631</v>
      </c>
      <c r="V483" t="str">
        <f t="shared" si="86"/>
        <v>71-5-0206</v>
      </c>
      <c r="W483" t="str">
        <f t="shared" si="87"/>
        <v>2025_71_0206_5</v>
      </c>
    </row>
    <row r="484" spans="1:23" x14ac:dyDescent="0.3">
      <c r="A484" t="str">
        <f t="shared" si="77"/>
        <v>7150206</v>
      </c>
      <c r="B484" t="str">
        <f>IF('Source - Funds'!A484="","",'Source - Funds'!A484)</f>
        <v>2026</v>
      </c>
      <c r="C484" t="str">
        <f>IF('Source - Funds'!B484="","",'Source - Funds'!B484)</f>
        <v>71</v>
      </c>
      <c r="D484" t="str">
        <f>IF('Source - Funds'!C484="","",'Source - Funds'!C484)</f>
        <v>5</v>
      </c>
      <c r="E484" t="str">
        <f>IF('Source - Funds'!D484="","",'Source - Funds'!D484)</f>
        <v>0206</v>
      </c>
      <c r="F484" t="str">
        <f>IF('Source - Funds'!E484="","",'Source - Funds'!E484)</f>
        <v>ST. JOSEPH COUNTY PUBLIC LIBRARY</v>
      </c>
      <c r="G484" t="str">
        <f>IF('Source - Funds'!F484="","",'Source - Funds'!F484)</f>
        <v>2011</v>
      </c>
      <c r="H484" t="str">
        <f>IF('Source - Funds'!G484="","",'Source - Funds'!G484)</f>
        <v>LIRF</v>
      </c>
      <c r="I484">
        <f>IF('Source - Funds'!H484="","",'Source - Funds'!H484)</f>
        <v>1600000</v>
      </c>
      <c r="J484" t="str">
        <f>IF('Source - Funds'!I484="","",'Source - Funds'!I484)</f>
        <v/>
      </c>
      <c r="K484" t="str">
        <f>IF('Source - Funds'!J484="","",'Source - Funds'!J484)</f>
        <v>N</v>
      </c>
      <c r="L484">
        <f t="shared" si="78"/>
        <v>30163108</v>
      </c>
      <c r="M484">
        <v>1.04</v>
      </c>
      <c r="N484" s="24">
        <f t="shared" si="79"/>
        <v>31369632.32</v>
      </c>
      <c r="O484" s="24">
        <f t="shared" si="80"/>
        <v>31369631.32</v>
      </c>
      <c r="P484" s="23">
        <f t="shared" si="81"/>
        <v>31369631</v>
      </c>
      <c r="Q484" s="26" t="s">
        <v>215</v>
      </c>
      <c r="R484" t="str">
        <f t="shared" si="82"/>
        <v>71</v>
      </c>
      <c r="S484" t="str">
        <f t="shared" si="83"/>
        <v>0206</v>
      </c>
      <c r="T484" t="str">
        <f t="shared" si="84"/>
        <v>5</v>
      </c>
      <c r="U484" s="27">
        <f t="shared" si="85"/>
        <v>31369631</v>
      </c>
      <c r="V484" t="str">
        <f t="shared" si="86"/>
        <v>71-5-0206</v>
      </c>
      <c r="W484" t="str">
        <f t="shared" si="87"/>
        <v>2025_71_0206_5</v>
      </c>
    </row>
    <row r="485" spans="1:23" x14ac:dyDescent="0.3">
      <c r="A485" t="str">
        <f t="shared" si="77"/>
        <v>7250207</v>
      </c>
      <c r="B485" t="str">
        <f>IF('Source - Funds'!A485="","",'Source - Funds'!A485)</f>
        <v>2026</v>
      </c>
      <c r="C485" t="str">
        <f>IF('Source - Funds'!B485="","",'Source - Funds'!B485)</f>
        <v>72</v>
      </c>
      <c r="D485" t="str">
        <f>IF('Source - Funds'!C485="","",'Source - Funds'!C485)</f>
        <v>5</v>
      </c>
      <c r="E485" t="str">
        <f>IF('Source - Funds'!D485="","",'Source - Funds'!D485)</f>
        <v>0207</v>
      </c>
      <c r="F485" t="str">
        <f>IF('Source - Funds'!E485="","",'Source - Funds'!E485)</f>
        <v>SCOTT COUNTY PUBLIC LIBRARY</v>
      </c>
      <c r="G485" t="str">
        <f>IF('Source - Funds'!F485="","",'Source - Funds'!F485)</f>
        <v>0101</v>
      </c>
      <c r="H485" t="str">
        <f>IF('Source - Funds'!G485="","",'Source - Funds'!G485)</f>
        <v>GENERAL</v>
      </c>
      <c r="I485">
        <f>IF('Source - Funds'!H485="","",'Source - Funds'!H485)</f>
        <v>1194929</v>
      </c>
      <c r="J485" t="str">
        <f>IF('Source - Funds'!I485="","",'Source - Funds'!I485)</f>
        <v/>
      </c>
      <c r="K485" t="str">
        <f>IF('Source - Funds'!J485="","",'Source - Funds'!J485)</f>
        <v>N</v>
      </c>
      <c r="L485">
        <f t="shared" si="78"/>
        <v>1194929</v>
      </c>
      <c r="M485">
        <v>1.04</v>
      </c>
      <c r="N485" s="24">
        <f t="shared" si="79"/>
        <v>1242726.1600000001</v>
      </c>
      <c r="O485" s="24">
        <f t="shared" si="80"/>
        <v>1242725.1600000001</v>
      </c>
      <c r="P485" s="23">
        <f t="shared" si="81"/>
        <v>1242725</v>
      </c>
      <c r="Q485" s="26" t="s">
        <v>215</v>
      </c>
      <c r="R485" t="str">
        <f t="shared" si="82"/>
        <v>72</v>
      </c>
      <c r="S485" t="str">
        <f t="shared" si="83"/>
        <v>0207</v>
      </c>
      <c r="T485" t="str">
        <f t="shared" si="84"/>
        <v>5</v>
      </c>
      <c r="U485" s="27">
        <f t="shared" si="85"/>
        <v>1242725</v>
      </c>
      <c r="V485" t="str">
        <f t="shared" si="86"/>
        <v>72-5-0207</v>
      </c>
      <c r="W485" t="str">
        <f t="shared" si="87"/>
        <v>2025_72_0207_5</v>
      </c>
    </row>
    <row r="486" spans="1:23" x14ac:dyDescent="0.3">
      <c r="A486" t="str">
        <f t="shared" si="77"/>
        <v>7350208</v>
      </c>
      <c r="B486" t="str">
        <f>IF('Source - Funds'!A486="","",'Source - Funds'!A486)</f>
        <v>2026</v>
      </c>
      <c r="C486" t="str">
        <f>IF('Source - Funds'!B486="","",'Source - Funds'!B486)</f>
        <v>73</v>
      </c>
      <c r="D486" t="str">
        <f>IF('Source - Funds'!C486="","",'Source - Funds'!C486)</f>
        <v>5</v>
      </c>
      <c r="E486" t="str">
        <f>IF('Source - Funds'!D486="","",'Source - Funds'!D486)</f>
        <v>0208</v>
      </c>
      <c r="F486" t="str">
        <f>IF('Source - Funds'!E486="","",'Source - Funds'!E486)</f>
        <v>SHELBY COUNTY PUBLIC LIBRARY</v>
      </c>
      <c r="G486" t="str">
        <f>IF('Source - Funds'!F486="","",'Source - Funds'!F486)</f>
        <v>0101</v>
      </c>
      <c r="H486" t="str">
        <f>IF('Source - Funds'!G486="","",'Source - Funds'!G486)</f>
        <v>GENERAL</v>
      </c>
      <c r="I486">
        <f>IF('Source - Funds'!H486="","",'Source - Funds'!H486)</f>
        <v>1682788</v>
      </c>
      <c r="J486" t="str">
        <f>IF('Source - Funds'!I486="","",'Source - Funds'!I486)</f>
        <v/>
      </c>
      <c r="K486" t="str">
        <f>IF('Source - Funds'!J486="","",'Source - Funds'!J486)</f>
        <v>N</v>
      </c>
      <c r="L486">
        <f t="shared" si="78"/>
        <v>2192375</v>
      </c>
      <c r="M486">
        <v>1.04</v>
      </c>
      <c r="N486" s="24">
        <f t="shared" si="79"/>
        <v>2280070</v>
      </c>
      <c r="O486" s="24">
        <f t="shared" si="80"/>
        <v>2280069</v>
      </c>
      <c r="P486" s="23">
        <f t="shared" si="81"/>
        <v>2280069</v>
      </c>
      <c r="Q486" s="26" t="s">
        <v>215</v>
      </c>
      <c r="R486" t="str">
        <f t="shared" si="82"/>
        <v>73</v>
      </c>
      <c r="S486" t="str">
        <f t="shared" si="83"/>
        <v>0208</v>
      </c>
      <c r="T486" t="str">
        <f t="shared" si="84"/>
        <v>5</v>
      </c>
      <c r="U486" s="27">
        <f t="shared" si="85"/>
        <v>2280069</v>
      </c>
      <c r="V486" t="str">
        <f t="shared" si="86"/>
        <v>73-5-0208</v>
      </c>
      <c r="W486" t="str">
        <f t="shared" si="87"/>
        <v>2025_73_0208_5</v>
      </c>
    </row>
    <row r="487" spans="1:23" x14ac:dyDescent="0.3">
      <c r="A487" t="str">
        <f t="shared" si="77"/>
        <v>7350208</v>
      </c>
      <c r="B487" t="str">
        <f>IF('Source - Funds'!A487="","",'Source - Funds'!A487)</f>
        <v>2026</v>
      </c>
      <c r="C487" t="str">
        <f>IF('Source - Funds'!B487="","",'Source - Funds'!B487)</f>
        <v>73</v>
      </c>
      <c r="D487" t="str">
        <f>IF('Source - Funds'!C487="","",'Source - Funds'!C487)</f>
        <v>5</v>
      </c>
      <c r="E487" t="str">
        <f>IF('Source - Funds'!D487="","",'Source - Funds'!D487)</f>
        <v>0208</v>
      </c>
      <c r="F487" t="str">
        <f>IF('Source - Funds'!E487="","",'Source - Funds'!E487)</f>
        <v>SHELBY COUNTY PUBLIC LIBRARY</v>
      </c>
      <c r="G487" t="str">
        <f>IF('Source - Funds'!F487="","",'Source - Funds'!F487)</f>
        <v>0061</v>
      </c>
      <c r="H487" t="str">
        <f>IF('Source - Funds'!G487="","",'Source - Funds'!G487)</f>
        <v>RAINY DAY</v>
      </c>
      <c r="I487">
        <f>IF('Source - Funds'!H487="","",'Source - Funds'!H487)</f>
        <v>98000</v>
      </c>
      <c r="J487" t="str">
        <f>IF('Source - Funds'!I487="","",'Source - Funds'!I487)</f>
        <v/>
      </c>
      <c r="K487" t="str">
        <f>IF('Source - Funds'!J487="","",'Source - Funds'!J487)</f>
        <v>N</v>
      </c>
      <c r="L487">
        <f t="shared" si="78"/>
        <v>2192375</v>
      </c>
      <c r="M487">
        <v>1.04</v>
      </c>
      <c r="N487" s="24">
        <f t="shared" si="79"/>
        <v>2280070</v>
      </c>
      <c r="O487" s="24">
        <f t="shared" si="80"/>
        <v>2280069</v>
      </c>
      <c r="P487" s="23">
        <f t="shared" si="81"/>
        <v>2280069</v>
      </c>
      <c r="Q487" s="26" t="s">
        <v>215</v>
      </c>
      <c r="R487" t="str">
        <f t="shared" si="82"/>
        <v>73</v>
      </c>
      <c r="S487" t="str">
        <f t="shared" si="83"/>
        <v>0208</v>
      </c>
      <c r="T487" t="str">
        <f t="shared" si="84"/>
        <v>5</v>
      </c>
      <c r="U487" s="27">
        <f t="shared" si="85"/>
        <v>2280069</v>
      </c>
      <c r="V487" t="str">
        <f t="shared" si="86"/>
        <v>73-5-0208</v>
      </c>
      <c r="W487" t="str">
        <f t="shared" si="87"/>
        <v>2025_73_0208_5</v>
      </c>
    </row>
    <row r="488" spans="1:23" x14ac:dyDescent="0.3">
      <c r="A488" t="str">
        <f t="shared" si="77"/>
        <v>7350208</v>
      </c>
      <c r="B488" t="str">
        <f>IF('Source - Funds'!A488="","",'Source - Funds'!A488)</f>
        <v>2026</v>
      </c>
      <c r="C488" t="str">
        <f>IF('Source - Funds'!B488="","",'Source - Funds'!B488)</f>
        <v>73</v>
      </c>
      <c r="D488" t="str">
        <f>IF('Source - Funds'!C488="","",'Source - Funds'!C488)</f>
        <v>5</v>
      </c>
      <c r="E488" t="str">
        <f>IF('Source - Funds'!D488="","",'Source - Funds'!D488)</f>
        <v>0208</v>
      </c>
      <c r="F488" t="str">
        <f>IF('Source - Funds'!E488="","",'Source - Funds'!E488)</f>
        <v>SHELBY COUNTY PUBLIC LIBRARY</v>
      </c>
      <c r="G488" t="str">
        <f>IF('Source - Funds'!F488="","",'Source - Funds'!F488)</f>
        <v>2011</v>
      </c>
      <c r="H488" t="str">
        <f>IF('Source - Funds'!G488="","",'Source - Funds'!G488)</f>
        <v>LIRF</v>
      </c>
      <c r="I488">
        <f>IF('Source - Funds'!H488="","",'Source - Funds'!H488)</f>
        <v>55000</v>
      </c>
      <c r="J488" t="str">
        <f>IF('Source - Funds'!I488="","",'Source - Funds'!I488)</f>
        <v/>
      </c>
      <c r="K488" t="str">
        <f>IF('Source - Funds'!J488="","",'Source - Funds'!J488)</f>
        <v>N</v>
      </c>
      <c r="L488">
        <f t="shared" si="78"/>
        <v>2192375</v>
      </c>
      <c r="M488">
        <v>1.04</v>
      </c>
      <c r="N488" s="24">
        <f t="shared" si="79"/>
        <v>2280070</v>
      </c>
      <c r="O488" s="24">
        <f t="shared" si="80"/>
        <v>2280069</v>
      </c>
      <c r="P488" s="23">
        <f t="shared" si="81"/>
        <v>2280069</v>
      </c>
      <c r="Q488" s="26" t="s">
        <v>215</v>
      </c>
      <c r="R488" t="str">
        <f t="shared" si="82"/>
        <v>73</v>
      </c>
      <c r="S488" t="str">
        <f t="shared" si="83"/>
        <v>0208</v>
      </c>
      <c r="T488" t="str">
        <f t="shared" si="84"/>
        <v>5</v>
      </c>
      <c r="U488" s="27">
        <f t="shared" si="85"/>
        <v>2280069</v>
      </c>
      <c r="V488" t="str">
        <f t="shared" si="86"/>
        <v>73-5-0208</v>
      </c>
      <c r="W488" t="str">
        <f t="shared" si="87"/>
        <v>2025_73_0208_5</v>
      </c>
    </row>
    <row r="489" spans="1:23" x14ac:dyDescent="0.3">
      <c r="A489" t="str">
        <f t="shared" si="77"/>
        <v>7350208</v>
      </c>
      <c r="B489" t="str">
        <f>IF('Source - Funds'!A489="","",'Source - Funds'!A489)</f>
        <v>2026</v>
      </c>
      <c r="C489" t="str">
        <f>IF('Source - Funds'!B489="","",'Source - Funds'!B489)</f>
        <v>73</v>
      </c>
      <c r="D489" t="str">
        <f>IF('Source - Funds'!C489="","",'Source - Funds'!C489)</f>
        <v>5</v>
      </c>
      <c r="E489" t="str">
        <f>IF('Source - Funds'!D489="","",'Source - Funds'!D489)</f>
        <v>0208</v>
      </c>
      <c r="F489" t="str">
        <f>IF('Source - Funds'!E489="","",'Source - Funds'!E489)</f>
        <v>SHELBY COUNTY PUBLIC LIBRARY</v>
      </c>
      <c r="G489" t="str">
        <f>IF('Source - Funds'!F489="","",'Source - Funds'!F489)</f>
        <v>0180</v>
      </c>
      <c r="H489" t="str">
        <f>IF('Source - Funds'!G489="","",'Source - Funds'!G489)</f>
        <v>DEBT SERVICE</v>
      </c>
      <c r="I489">
        <f>IF('Source - Funds'!H489="","",'Source - Funds'!H489)</f>
        <v>356587</v>
      </c>
      <c r="J489" t="str">
        <f>IF('Source - Funds'!I489="","",'Source - Funds'!I489)</f>
        <v/>
      </c>
      <c r="K489" t="str">
        <f>IF('Source - Funds'!J489="","",'Source - Funds'!J489)</f>
        <v>N</v>
      </c>
      <c r="L489">
        <f t="shared" si="78"/>
        <v>2192375</v>
      </c>
      <c r="M489">
        <v>1.04</v>
      </c>
      <c r="N489" s="24">
        <f t="shared" si="79"/>
        <v>2280070</v>
      </c>
      <c r="O489" s="24">
        <f t="shared" si="80"/>
        <v>2280069</v>
      </c>
      <c r="P489" s="23">
        <f t="shared" si="81"/>
        <v>2280069</v>
      </c>
      <c r="Q489" s="26" t="s">
        <v>215</v>
      </c>
      <c r="R489" t="str">
        <f t="shared" si="82"/>
        <v>73</v>
      </c>
      <c r="S489" t="str">
        <f t="shared" si="83"/>
        <v>0208</v>
      </c>
      <c r="T489" t="str">
        <f t="shared" si="84"/>
        <v>5</v>
      </c>
      <c r="U489" s="27">
        <f t="shared" si="85"/>
        <v>2280069</v>
      </c>
      <c r="V489" t="str">
        <f t="shared" si="86"/>
        <v>73-5-0208</v>
      </c>
      <c r="W489" t="str">
        <f t="shared" si="87"/>
        <v>2025_73_0208_5</v>
      </c>
    </row>
    <row r="490" spans="1:23" x14ac:dyDescent="0.3">
      <c r="A490" t="str">
        <f t="shared" si="77"/>
        <v>7450294</v>
      </c>
      <c r="B490" t="str">
        <f>IF('Source - Funds'!A490="","",'Source - Funds'!A490)</f>
        <v>2026</v>
      </c>
      <c r="C490" t="str">
        <f>IF('Source - Funds'!B490="","",'Source - Funds'!B490)</f>
        <v>74</v>
      </c>
      <c r="D490" t="str">
        <f>IF('Source - Funds'!C490="","",'Source - Funds'!C490)</f>
        <v>5</v>
      </c>
      <c r="E490" t="str">
        <f>IF('Source - Funds'!D490="","",'Source - Funds'!D490)</f>
        <v>0294</v>
      </c>
      <c r="F490" t="str">
        <f>IF('Source - Funds'!E490="","",'Source - Funds'!E490)</f>
        <v>SPENCER COUNTY PUBLIC LIBRARY</v>
      </c>
      <c r="G490" t="str">
        <f>IF('Source - Funds'!F490="","",'Source - Funds'!F490)</f>
        <v>2011</v>
      </c>
      <c r="H490" t="str">
        <f>IF('Source - Funds'!G490="","",'Source - Funds'!G490)</f>
        <v>LIRF</v>
      </c>
      <c r="I490">
        <f>IF('Source - Funds'!H490="","",'Source - Funds'!H490)</f>
        <v>33000</v>
      </c>
      <c r="J490" t="str">
        <f>IF('Source - Funds'!I490="","",'Source - Funds'!I490)</f>
        <v/>
      </c>
      <c r="K490" t="str">
        <f>IF('Source - Funds'!J490="","",'Source - Funds'!J490)</f>
        <v>N</v>
      </c>
      <c r="L490">
        <f t="shared" si="78"/>
        <v>1873500</v>
      </c>
      <c r="M490">
        <v>1.04</v>
      </c>
      <c r="N490" s="24">
        <f t="shared" si="79"/>
        <v>1948440</v>
      </c>
      <c r="O490" s="24">
        <f t="shared" si="80"/>
        <v>1948439</v>
      </c>
      <c r="P490" s="23">
        <f t="shared" si="81"/>
        <v>1948439</v>
      </c>
      <c r="Q490" s="26" t="s">
        <v>215</v>
      </c>
      <c r="R490" t="str">
        <f t="shared" si="82"/>
        <v>74</v>
      </c>
      <c r="S490" t="str">
        <f t="shared" si="83"/>
        <v>0294</v>
      </c>
      <c r="T490" t="str">
        <f t="shared" si="84"/>
        <v>5</v>
      </c>
      <c r="U490" s="27">
        <f t="shared" si="85"/>
        <v>1948439</v>
      </c>
      <c r="V490" t="str">
        <f t="shared" si="86"/>
        <v>74-5-0294</v>
      </c>
      <c r="W490" t="str">
        <f t="shared" si="87"/>
        <v>2025_74_0294_5</v>
      </c>
    </row>
    <row r="491" spans="1:23" x14ac:dyDescent="0.3">
      <c r="A491" t="str">
        <f t="shared" si="77"/>
        <v>7450294</v>
      </c>
      <c r="B491" t="str">
        <f>IF('Source - Funds'!A491="","",'Source - Funds'!A491)</f>
        <v>2026</v>
      </c>
      <c r="C491" t="str">
        <f>IF('Source - Funds'!B491="","",'Source - Funds'!B491)</f>
        <v>74</v>
      </c>
      <c r="D491" t="str">
        <f>IF('Source - Funds'!C491="","",'Source - Funds'!C491)</f>
        <v>5</v>
      </c>
      <c r="E491" t="str">
        <f>IF('Source - Funds'!D491="","",'Source - Funds'!D491)</f>
        <v>0294</v>
      </c>
      <c r="F491" t="str">
        <f>IF('Source - Funds'!E491="","",'Source - Funds'!E491)</f>
        <v>SPENCER COUNTY PUBLIC LIBRARY</v>
      </c>
      <c r="G491" t="str">
        <f>IF('Source - Funds'!F491="","",'Source - Funds'!F491)</f>
        <v>0061</v>
      </c>
      <c r="H491" t="str">
        <f>IF('Source - Funds'!G491="","",'Source - Funds'!G491)</f>
        <v>RAINY DAY</v>
      </c>
      <c r="I491">
        <f>IF('Source - Funds'!H491="","",'Source - Funds'!H491)</f>
        <v>100000</v>
      </c>
      <c r="J491" t="str">
        <f>IF('Source - Funds'!I491="","",'Source - Funds'!I491)</f>
        <v/>
      </c>
      <c r="K491" t="str">
        <f>IF('Source - Funds'!J491="","",'Source - Funds'!J491)</f>
        <v>N</v>
      </c>
      <c r="L491">
        <f t="shared" si="78"/>
        <v>1873500</v>
      </c>
      <c r="M491">
        <v>1.04</v>
      </c>
      <c r="N491" s="24">
        <f t="shared" si="79"/>
        <v>1948440</v>
      </c>
      <c r="O491" s="24">
        <f t="shared" si="80"/>
        <v>1948439</v>
      </c>
      <c r="P491" s="23">
        <f t="shared" si="81"/>
        <v>1948439</v>
      </c>
      <c r="Q491" s="26" t="s">
        <v>215</v>
      </c>
      <c r="R491" t="str">
        <f t="shared" si="82"/>
        <v>74</v>
      </c>
      <c r="S491" t="str">
        <f t="shared" si="83"/>
        <v>0294</v>
      </c>
      <c r="T491" t="str">
        <f t="shared" si="84"/>
        <v>5</v>
      </c>
      <c r="U491" s="27">
        <f t="shared" si="85"/>
        <v>1948439</v>
      </c>
      <c r="V491" t="str">
        <f t="shared" si="86"/>
        <v>74-5-0294</v>
      </c>
      <c r="W491" t="str">
        <f t="shared" si="87"/>
        <v>2025_74_0294_5</v>
      </c>
    </row>
    <row r="492" spans="1:23" x14ac:dyDescent="0.3">
      <c r="A492" t="str">
        <f t="shared" si="77"/>
        <v>7450294</v>
      </c>
      <c r="B492" t="str">
        <f>IF('Source - Funds'!A492="","",'Source - Funds'!A492)</f>
        <v>2026</v>
      </c>
      <c r="C492" t="str">
        <f>IF('Source - Funds'!B492="","",'Source - Funds'!B492)</f>
        <v>74</v>
      </c>
      <c r="D492" t="str">
        <f>IF('Source - Funds'!C492="","",'Source - Funds'!C492)</f>
        <v>5</v>
      </c>
      <c r="E492" t="str">
        <f>IF('Source - Funds'!D492="","",'Source - Funds'!D492)</f>
        <v>0294</v>
      </c>
      <c r="F492" t="str">
        <f>IF('Source - Funds'!E492="","",'Source - Funds'!E492)</f>
        <v>SPENCER COUNTY PUBLIC LIBRARY</v>
      </c>
      <c r="G492" t="str">
        <f>IF('Source - Funds'!F492="","",'Source - Funds'!F492)</f>
        <v>0101</v>
      </c>
      <c r="H492" t="str">
        <f>IF('Source - Funds'!G492="","",'Source - Funds'!G492)</f>
        <v>GENERAL</v>
      </c>
      <c r="I492">
        <f>IF('Source - Funds'!H492="","",'Source - Funds'!H492)</f>
        <v>1740500</v>
      </c>
      <c r="J492" t="str">
        <f>IF('Source - Funds'!I492="","",'Source - Funds'!I492)</f>
        <v/>
      </c>
      <c r="K492" t="str">
        <f>IF('Source - Funds'!J492="","",'Source - Funds'!J492)</f>
        <v>N</v>
      </c>
      <c r="L492">
        <f t="shared" si="78"/>
        <v>1873500</v>
      </c>
      <c r="M492">
        <v>1.04</v>
      </c>
      <c r="N492" s="24">
        <f t="shared" si="79"/>
        <v>1948440</v>
      </c>
      <c r="O492" s="24">
        <f t="shared" si="80"/>
        <v>1948439</v>
      </c>
      <c r="P492" s="23">
        <f t="shared" si="81"/>
        <v>1948439</v>
      </c>
      <c r="Q492" s="26" t="s">
        <v>215</v>
      </c>
      <c r="R492" t="str">
        <f t="shared" si="82"/>
        <v>74</v>
      </c>
      <c r="S492" t="str">
        <f t="shared" si="83"/>
        <v>0294</v>
      </c>
      <c r="T492" t="str">
        <f t="shared" si="84"/>
        <v>5</v>
      </c>
      <c r="U492" s="27">
        <f t="shared" si="85"/>
        <v>1948439</v>
      </c>
      <c r="V492" t="str">
        <f t="shared" si="86"/>
        <v>74-5-0294</v>
      </c>
      <c r="W492" t="str">
        <f t="shared" si="87"/>
        <v>2025_74_0294_5</v>
      </c>
    </row>
    <row r="493" spans="1:23" x14ac:dyDescent="0.3">
      <c r="A493" t="str">
        <f t="shared" si="77"/>
        <v>7450301</v>
      </c>
      <c r="B493" t="str">
        <f>IF('Source - Funds'!A493="","",'Source - Funds'!A493)</f>
        <v>2026</v>
      </c>
      <c r="C493" t="str">
        <f>IF('Source - Funds'!B493="","",'Source - Funds'!B493)</f>
        <v>74</v>
      </c>
      <c r="D493" t="str">
        <f>IF('Source - Funds'!C493="","",'Source - Funds'!C493)</f>
        <v>5</v>
      </c>
      <c r="E493" t="str">
        <f>IF('Source - Funds'!D493="","",'Source - Funds'!D493)</f>
        <v>0301</v>
      </c>
      <c r="F493" t="str">
        <f>IF('Source - Funds'!E493="","",'Source - Funds'!E493)</f>
        <v>LINCOLN HERITAGE PUBLIC LIBRARY</v>
      </c>
      <c r="G493" t="str">
        <f>IF('Source - Funds'!F493="","",'Source - Funds'!F493)</f>
        <v>0101</v>
      </c>
      <c r="H493" t="str">
        <f>IF('Source - Funds'!G493="","",'Source - Funds'!G493)</f>
        <v>GENERAL</v>
      </c>
      <c r="I493">
        <f>IF('Source - Funds'!H493="","",'Source - Funds'!H493)</f>
        <v>734645</v>
      </c>
      <c r="J493" t="str">
        <f>IF('Source - Funds'!I493="","",'Source - Funds'!I493)</f>
        <v/>
      </c>
      <c r="K493" t="str">
        <f>IF('Source - Funds'!J493="","",'Source - Funds'!J493)</f>
        <v>N</v>
      </c>
      <c r="L493">
        <f t="shared" si="78"/>
        <v>834645</v>
      </c>
      <c r="M493">
        <v>1.04</v>
      </c>
      <c r="N493" s="24">
        <f t="shared" si="79"/>
        <v>868030.8</v>
      </c>
      <c r="O493" s="24">
        <f t="shared" si="80"/>
        <v>868029.8</v>
      </c>
      <c r="P493" s="23">
        <f t="shared" si="81"/>
        <v>868029</v>
      </c>
      <c r="Q493" s="26" t="s">
        <v>215</v>
      </c>
      <c r="R493" t="str">
        <f t="shared" si="82"/>
        <v>74</v>
      </c>
      <c r="S493" t="str">
        <f t="shared" si="83"/>
        <v>0301</v>
      </c>
      <c r="T493" t="str">
        <f t="shared" si="84"/>
        <v>5</v>
      </c>
      <c r="U493" s="27">
        <f t="shared" si="85"/>
        <v>868029</v>
      </c>
      <c r="V493" t="str">
        <f t="shared" si="86"/>
        <v>74-5-0301</v>
      </c>
      <c r="W493" t="str">
        <f t="shared" si="87"/>
        <v>2025_74_0301_5</v>
      </c>
    </row>
    <row r="494" spans="1:23" x14ac:dyDescent="0.3">
      <c r="A494" t="str">
        <f t="shared" si="77"/>
        <v>7450301</v>
      </c>
      <c r="B494" t="str">
        <f>IF('Source - Funds'!A494="","",'Source - Funds'!A494)</f>
        <v>2026</v>
      </c>
      <c r="C494" t="str">
        <f>IF('Source - Funds'!B494="","",'Source - Funds'!B494)</f>
        <v>74</v>
      </c>
      <c r="D494" t="str">
        <f>IF('Source - Funds'!C494="","",'Source - Funds'!C494)</f>
        <v>5</v>
      </c>
      <c r="E494" t="str">
        <f>IF('Source - Funds'!D494="","",'Source - Funds'!D494)</f>
        <v>0301</v>
      </c>
      <c r="F494" t="str">
        <f>IF('Source - Funds'!E494="","",'Source - Funds'!E494)</f>
        <v>LINCOLN HERITAGE PUBLIC LIBRARY</v>
      </c>
      <c r="G494" t="str">
        <f>IF('Source - Funds'!F494="","",'Source - Funds'!F494)</f>
        <v>2011</v>
      </c>
      <c r="H494" t="str">
        <f>IF('Source - Funds'!G494="","",'Source - Funds'!G494)</f>
        <v>LIRF</v>
      </c>
      <c r="I494">
        <f>IF('Source - Funds'!H494="","",'Source - Funds'!H494)</f>
        <v>100000</v>
      </c>
      <c r="J494" t="str">
        <f>IF('Source - Funds'!I494="","",'Source - Funds'!I494)</f>
        <v/>
      </c>
      <c r="K494" t="str">
        <f>IF('Source - Funds'!J494="","",'Source - Funds'!J494)</f>
        <v>N</v>
      </c>
      <c r="L494">
        <f t="shared" si="78"/>
        <v>834645</v>
      </c>
      <c r="M494">
        <v>1.04</v>
      </c>
      <c r="N494" s="24">
        <f t="shared" si="79"/>
        <v>868030.8</v>
      </c>
      <c r="O494" s="24">
        <f t="shared" si="80"/>
        <v>868029.8</v>
      </c>
      <c r="P494" s="23">
        <f t="shared" si="81"/>
        <v>868029</v>
      </c>
      <c r="Q494" s="26" t="s">
        <v>215</v>
      </c>
      <c r="R494" t="str">
        <f t="shared" si="82"/>
        <v>74</v>
      </c>
      <c r="S494" t="str">
        <f t="shared" si="83"/>
        <v>0301</v>
      </c>
      <c r="T494" t="str">
        <f t="shared" si="84"/>
        <v>5</v>
      </c>
      <c r="U494" s="27">
        <f t="shared" si="85"/>
        <v>868029</v>
      </c>
      <c r="V494" t="str">
        <f t="shared" si="86"/>
        <v>74-5-0301</v>
      </c>
      <c r="W494" t="str">
        <f t="shared" si="87"/>
        <v>2025_74_0301_5</v>
      </c>
    </row>
    <row r="495" spans="1:23" x14ac:dyDescent="0.3">
      <c r="A495" t="str">
        <f t="shared" si="77"/>
        <v>7550213</v>
      </c>
      <c r="B495" t="str">
        <f>IF('Source - Funds'!A495="","",'Source - Funds'!A495)</f>
        <v>2026</v>
      </c>
      <c r="C495" t="str">
        <f>IF('Source - Funds'!B495="","",'Source - Funds'!B495)</f>
        <v>75</v>
      </c>
      <c r="D495" t="str">
        <f>IF('Source - Funds'!C495="","",'Source - Funds'!C495)</f>
        <v>5</v>
      </c>
      <c r="E495" t="str">
        <f>IF('Source - Funds'!D495="","",'Source - Funds'!D495)</f>
        <v>0213</v>
      </c>
      <c r="F495" t="str">
        <f>IF('Source - Funds'!E495="","",'Source - Funds'!E495)</f>
        <v>NORTH JUDSON PUBLIC LIBRARY</v>
      </c>
      <c r="G495" t="str">
        <f>IF('Source - Funds'!F495="","",'Source - Funds'!F495)</f>
        <v>0101</v>
      </c>
      <c r="H495" t="str">
        <f>IF('Source - Funds'!G495="","",'Source - Funds'!G495)</f>
        <v>GENERAL</v>
      </c>
      <c r="I495">
        <f>IF('Source - Funds'!H495="","",'Source - Funds'!H495)</f>
        <v>389655</v>
      </c>
      <c r="J495" t="str">
        <f>IF('Source - Funds'!I495="","",'Source - Funds'!I495)</f>
        <v/>
      </c>
      <c r="K495" t="str">
        <f>IF('Source - Funds'!J495="","",'Source - Funds'!J495)</f>
        <v>N</v>
      </c>
      <c r="L495">
        <f t="shared" si="78"/>
        <v>389655</v>
      </c>
      <c r="M495">
        <v>1.04</v>
      </c>
      <c r="N495" s="24">
        <f t="shared" si="79"/>
        <v>405241.2</v>
      </c>
      <c r="O495" s="24">
        <f t="shared" si="80"/>
        <v>405240.2</v>
      </c>
      <c r="P495" s="23">
        <f t="shared" si="81"/>
        <v>405240</v>
      </c>
      <c r="Q495" s="26" t="s">
        <v>215</v>
      </c>
      <c r="R495" t="str">
        <f t="shared" si="82"/>
        <v>75</v>
      </c>
      <c r="S495" t="str">
        <f t="shared" si="83"/>
        <v>0213</v>
      </c>
      <c r="T495" t="str">
        <f t="shared" si="84"/>
        <v>5</v>
      </c>
      <c r="U495" s="27">
        <f t="shared" si="85"/>
        <v>405240</v>
      </c>
      <c r="V495" t="str">
        <f t="shared" si="86"/>
        <v>75-5-0213</v>
      </c>
      <c r="W495" t="str">
        <f t="shared" si="87"/>
        <v>2025_75_0213_5</v>
      </c>
    </row>
    <row r="496" spans="1:23" x14ac:dyDescent="0.3">
      <c r="A496" t="str">
        <f t="shared" si="77"/>
        <v>7550214</v>
      </c>
      <c r="B496" t="str">
        <f>IF('Source - Funds'!A496="","",'Source - Funds'!A496)</f>
        <v>2026</v>
      </c>
      <c r="C496" t="str">
        <f>IF('Source - Funds'!B496="","",'Source - Funds'!B496)</f>
        <v>75</v>
      </c>
      <c r="D496" t="str">
        <f>IF('Source - Funds'!C496="","",'Source - Funds'!C496)</f>
        <v>5</v>
      </c>
      <c r="E496" t="str">
        <f>IF('Source - Funds'!D496="","",'Source - Funds'!D496)</f>
        <v>0214</v>
      </c>
      <c r="F496" t="str">
        <f>IF('Source - Funds'!E496="","",'Source - Funds'!E496)</f>
        <v>STARKE COUNTY PUBLIC LIBRARY</v>
      </c>
      <c r="G496" t="str">
        <f>IF('Source - Funds'!F496="","",'Source - Funds'!F496)</f>
        <v>0101</v>
      </c>
      <c r="H496" t="str">
        <f>IF('Source - Funds'!G496="","",'Source - Funds'!G496)</f>
        <v>GENERAL</v>
      </c>
      <c r="I496">
        <f>IF('Source - Funds'!H496="","",'Source - Funds'!H496)</f>
        <v>1482561</v>
      </c>
      <c r="J496" t="str">
        <f>IF('Source - Funds'!I496="","",'Source - Funds'!I496)</f>
        <v/>
      </c>
      <c r="K496" t="str">
        <f>IF('Source - Funds'!J496="","",'Source - Funds'!J496)</f>
        <v>N</v>
      </c>
      <c r="L496">
        <f t="shared" si="78"/>
        <v>1610009</v>
      </c>
      <c r="M496">
        <v>1.04</v>
      </c>
      <c r="N496" s="24">
        <f t="shared" si="79"/>
        <v>1674409.36</v>
      </c>
      <c r="O496" s="24">
        <f t="shared" si="80"/>
        <v>1674408.36</v>
      </c>
      <c r="P496" s="23">
        <f t="shared" si="81"/>
        <v>1674408</v>
      </c>
      <c r="Q496" s="26" t="s">
        <v>215</v>
      </c>
      <c r="R496" t="str">
        <f t="shared" si="82"/>
        <v>75</v>
      </c>
      <c r="S496" t="str">
        <f t="shared" si="83"/>
        <v>0214</v>
      </c>
      <c r="T496" t="str">
        <f t="shared" si="84"/>
        <v>5</v>
      </c>
      <c r="U496" s="27">
        <f t="shared" si="85"/>
        <v>1674408</v>
      </c>
      <c r="V496" t="str">
        <f t="shared" si="86"/>
        <v>75-5-0214</v>
      </c>
      <c r="W496" t="str">
        <f t="shared" si="87"/>
        <v>2025_75_0214_5</v>
      </c>
    </row>
    <row r="497" spans="1:23" x14ac:dyDescent="0.3">
      <c r="A497" t="str">
        <f t="shared" si="77"/>
        <v>7550214</v>
      </c>
      <c r="B497" t="str">
        <f>IF('Source - Funds'!A497="","",'Source - Funds'!A497)</f>
        <v>2026</v>
      </c>
      <c r="C497" t="str">
        <f>IF('Source - Funds'!B497="","",'Source - Funds'!B497)</f>
        <v>75</v>
      </c>
      <c r="D497" t="str">
        <f>IF('Source - Funds'!C497="","",'Source - Funds'!C497)</f>
        <v>5</v>
      </c>
      <c r="E497" t="str">
        <f>IF('Source - Funds'!D497="","",'Source - Funds'!D497)</f>
        <v>0214</v>
      </c>
      <c r="F497" t="str">
        <f>IF('Source - Funds'!E497="","",'Source - Funds'!E497)</f>
        <v>STARKE COUNTY PUBLIC LIBRARY</v>
      </c>
      <c r="G497" t="str">
        <f>IF('Source - Funds'!F497="","",'Source - Funds'!F497)</f>
        <v>2011</v>
      </c>
      <c r="H497" t="str">
        <f>IF('Source - Funds'!G497="","",'Source - Funds'!G497)</f>
        <v>LIRF</v>
      </c>
      <c r="I497">
        <f>IF('Source - Funds'!H497="","",'Source - Funds'!H497)</f>
        <v>0</v>
      </c>
      <c r="J497" t="str">
        <f>IF('Source - Funds'!I497="","",'Source - Funds'!I497)</f>
        <v/>
      </c>
      <c r="K497" t="str">
        <f>IF('Source - Funds'!J497="","",'Source - Funds'!J497)</f>
        <v>N</v>
      </c>
      <c r="L497">
        <f t="shared" si="78"/>
        <v>1610009</v>
      </c>
      <c r="M497">
        <v>1.04</v>
      </c>
      <c r="N497" s="24">
        <f t="shared" si="79"/>
        <v>1674409.36</v>
      </c>
      <c r="O497" s="24">
        <f t="shared" si="80"/>
        <v>1674408.36</v>
      </c>
      <c r="P497" s="23">
        <f t="shared" si="81"/>
        <v>1674408</v>
      </c>
      <c r="Q497" s="26" t="s">
        <v>215</v>
      </c>
      <c r="R497" t="str">
        <f t="shared" si="82"/>
        <v>75</v>
      </c>
      <c r="S497" t="str">
        <f t="shared" si="83"/>
        <v>0214</v>
      </c>
      <c r="T497" t="str">
        <f t="shared" si="84"/>
        <v>5</v>
      </c>
      <c r="U497" s="27">
        <f t="shared" si="85"/>
        <v>1674408</v>
      </c>
      <c r="V497" t="str">
        <f t="shared" si="86"/>
        <v>75-5-0214</v>
      </c>
      <c r="W497" t="str">
        <f t="shared" si="87"/>
        <v>2025_75_0214_5</v>
      </c>
    </row>
    <row r="498" spans="1:23" x14ac:dyDescent="0.3">
      <c r="A498" t="str">
        <f t="shared" si="77"/>
        <v>7550214</v>
      </c>
      <c r="B498" t="str">
        <f>IF('Source - Funds'!A498="","",'Source - Funds'!A498)</f>
        <v>2026</v>
      </c>
      <c r="C498" t="str">
        <f>IF('Source - Funds'!B498="","",'Source - Funds'!B498)</f>
        <v>75</v>
      </c>
      <c r="D498" t="str">
        <f>IF('Source - Funds'!C498="","",'Source - Funds'!C498)</f>
        <v>5</v>
      </c>
      <c r="E498" t="str">
        <f>IF('Source - Funds'!D498="","",'Source - Funds'!D498)</f>
        <v>0214</v>
      </c>
      <c r="F498" t="str">
        <f>IF('Source - Funds'!E498="","",'Source - Funds'!E498)</f>
        <v>STARKE COUNTY PUBLIC LIBRARY</v>
      </c>
      <c r="G498" t="str">
        <f>IF('Source - Funds'!F498="","",'Source - Funds'!F498)</f>
        <v>0283</v>
      </c>
      <c r="H498" t="str">
        <f>IF('Source - Funds'!G498="","",'Source - Funds'!G498)</f>
        <v>L/R PAYMENT</v>
      </c>
      <c r="I498">
        <f>IF('Source - Funds'!H498="","",'Source - Funds'!H498)</f>
        <v>127448</v>
      </c>
      <c r="J498" t="str">
        <f>IF('Source - Funds'!I498="","",'Source - Funds'!I498)</f>
        <v/>
      </c>
      <c r="K498" t="str">
        <f>IF('Source - Funds'!J498="","",'Source - Funds'!J498)</f>
        <v>N</v>
      </c>
      <c r="L498">
        <f t="shared" si="78"/>
        <v>1610009</v>
      </c>
      <c r="M498">
        <v>1.04</v>
      </c>
      <c r="N498" s="24">
        <f t="shared" si="79"/>
        <v>1674409.36</v>
      </c>
      <c r="O498" s="24">
        <f t="shared" si="80"/>
        <v>1674408.36</v>
      </c>
      <c r="P498" s="23">
        <f t="shared" si="81"/>
        <v>1674408</v>
      </c>
      <c r="Q498" s="26" t="s">
        <v>215</v>
      </c>
      <c r="R498" t="str">
        <f t="shared" si="82"/>
        <v>75</v>
      </c>
      <c r="S498" t="str">
        <f t="shared" si="83"/>
        <v>0214</v>
      </c>
      <c r="T498" t="str">
        <f t="shared" si="84"/>
        <v>5</v>
      </c>
      <c r="U498" s="27">
        <f t="shared" si="85"/>
        <v>1674408</v>
      </c>
      <c r="V498" t="str">
        <f t="shared" si="86"/>
        <v>75-5-0214</v>
      </c>
      <c r="W498" t="str">
        <f t="shared" si="87"/>
        <v>2025_75_0214_5</v>
      </c>
    </row>
    <row r="499" spans="1:23" x14ac:dyDescent="0.3">
      <c r="A499" t="str">
        <f t="shared" si="77"/>
        <v>7650215</v>
      </c>
      <c r="B499" t="str">
        <f>IF('Source - Funds'!A499="","",'Source - Funds'!A499)</f>
        <v>2026</v>
      </c>
      <c r="C499" t="str">
        <f>IF('Source - Funds'!B499="","",'Source - Funds'!B499)</f>
        <v>76</v>
      </c>
      <c r="D499" t="str">
        <f>IF('Source - Funds'!C499="","",'Source - Funds'!C499)</f>
        <v>5</v>
      </c>
      <c r="E499" t="str">
        <f>IF('Source - Funds'!D499="","",'Source - Funds'!D499)</f>
        <v>0215</v>
      </c>
      <c r="F499" t="str">
        <f>IF('Source - Funds'!E499="","",'Source - Funds'!E499)</f>
        <v>CARNEGIE PUB LIB OF STEUBEN COUNTY</v>
      </c>
      <c r="G499" t="str">
        <f>IF('Source - Funds'!F499="","",'Source - Funds'!F499)</f>
        <v>2011</v>
      </c>
      <c r="H499" t="str">
        <f>IF('Source - Funds'!G499="","",'Source - Funds'!G499)</f>
        <v>LIRF</v>
      </c>
      <c r="I499">
        <f>IF('Source - Funds'!H499="","",'Source - Funds'!H499)</f>
        <v>45000</v>
      </c>
      <c r="J499" t="str">
        <f>IF('Source - Funds'!I499="","",'Source - Funds'!I499)</f>
        <v/>
      </c>
      <c r="K499" t="str">
        <f>IF('Source - Funds'!J499="","",'Source - Funds'!J499)</f>
        <v>N</v>
      </c>
      <c r="L499">
        <f t="shared" si="78"/>
        <v>1396614</v>
      </c>
      <c r="M499">
        <v>1.04</v>
      </c>
      <c r="N499" s="24">
        <f t="shared" si="79"/>
        <v>1452478.56</v>
      </c>
      <c r="O499" s="24">
        <f t="shared" si="80"/>
        <v>1452477.56</v>
      </c>
      <c r="P499" s="23">
        <f t="shared" si="81"/>
        <v>1452477</v>
      </c>
      <c r="Q499" s="26" t="s">
        <v>215</v>
      </c>
      <c r="R499" t="str">
        <f t="shared" si="82"/>
        <v>76</v>
      </c>
      <c r="S499" t="str">
        <f t="shared" si="83"/>
        <v>0215</v>
      </c>
      <c r="T499" t="str">
        <f t="shared" si="84"/>
        <v>5</v>
      </c>
      <c r="U499" s="27">
        <f t="shared" si="85"/>
        <v>1452477</v>
      </c>
      <c r="V499" t="str">
        <f t="shared" si="86"/>
        <v>76-5-0215</v>
      </c>
      <c r="W499" t="str">
        <f t="shared" si="87"/>
        <v>2025_76_0215_5</v>
      </c>
    </row>
    <row r="500" spans="1:23" x14ac:dyDescent="0.3">
      <c r="A500" t="str">
        <f t="shared" si="77"/>
        <v>7650215</v>
      </c>
      <c r="B500" t="str">
        <f>IF('Source - Funds'!A500="","",'Source - Funds'!A500)</f>
        <v>2026</v>
      </c>
      <c r="C500" t="str">
        <f>IF('Source - Funds'!B500="","",'Source - Funds'!B500)</f>
        <v>76</v>
      </c>
      <c r="D500" t="str">
        <f>IF('Source - Funds'!C500="","",'Source - Funds'!C500)</f>
        <v>5</v>
      </c>
      <c r="E500" t="str">
        <f>IF('Source - Funds'!D500="","",'Source - Funds'!D500)</f>
        <v>0215</v>
      </c>
      <c r="F500" t="str">
        <f>IF('Source - Funds'!E500="","",'Source - Funds'!E500)</f>
        <v>CARNEGIE PUB LIB OF STEUBEN COUNTY</v>
      </c>
      <c r="G500" t="str">
        <f>IF('Source - Funds'!F500="","",'Source - Funds'!F500)</f>
        <v>0180</v>
      </c>
      <c r="H500" t="str">
        <f>IF('Source - Funds'!G500="","",'Source - Funds'!G500)</f>
        <v>DEBT SERVICE</v>
      </c>
      <c r="I500">
        <f>IF('Source - Funds'!H500="","",'Source - Funds'!H500)</f>
        <v>251949</v>
      </c>
      <c r="J500" t="str">
        <f>IF('Source - Funds'!I500="","",'Source - Funds'!I500)</f>
        <v/>
      </c>
      <c r="K500" t="str">
        <f>IF('Source - Funds'!J500="","",'Source - Funds'!J500)</f>
        <v>N</v>
      </c>
      <c r="L500">
        <f t="shared" si="78"/>
        <v>1396614</v>
      </c>
      <c r="M500">
        <v>1.04</v>
      </c>
      <c r="N500" s="24">
        <f t="shared" si="79"/>
        <v>1452478.56</v>
      </c>
      <c r="O500" s="24">
        <f t="shared" si="80"/>
        <v>1452477.56</v>
      </c>
      <c r="P500" s="23">
        <f t="shared" si="81"/>
        <v>1452477</v>
      </c>
      <c r="Q500" s="26" t="s">
        <v>215</v>
      </c>
      <c r="R500" t="str">
        <f t="shared" si="82"/>
        <v>76</v>
      </c>
      <c r="S500" t="str">
        <f t="shared" si="83"/>
        <v>0215</v>
      </c>
      <c r="T500" t="str">
        <f t="shared" si="84"/>
        <v>5</v>
      </c>
      <c r="U500" s="27">
        <f t="shared" si="85"/>
        <v>1452477</v>
      </c>
      <c r="V500" t="str">
        <f t="shared" si="86"/>
        <v>76-5-0215</v>
      </c>
      <c r="W500" t="str">
        <f t="shared" si="87"/>
        <v>2025_76_0215_5</v>
      </c>
    </row>
    <row r="501" spans="1:23" x14ac:dyDescent="0.3">
      <c r="A501" t="str">
        <f t="shared" si="77"/>
        <v>7650215</v>
      </c>
      <c r="B501" t="str">
        <f>IF('Source - Funds'!A501="","",'Source - Funds'!A501)</f>
        <v>2026</v>
      </c>
      <c r="C501" t="str">
        <f>IF('Source - Funds'!B501="","",'Source - Funds'!B501)</f>
        <v>76</v>
      </c>
      <c r="D501" t="str">
        <f>IF('Source - Funds'!C501="","",'Source - Funds'!C501)</f>
        <v>5</v>
      </c>
      <c r="E501" t="str">
        <f>IF('Source - Funds'!D501="","",'Source - Funds'!D501)</f>
        <v>0215</v>
      </c>
      <c r="F501" t="str">
        <f>IF('Source - Funds'!E501="","",'Source - Funds'!E501)</f>
        <v>CARNEGIE PUB LIB OF STEUBEN COUNTY</v>
      </c>
      <c r="G501" t="str">
        <f>IF('Source - Funds'!F501="","",'Source - Funds'!F501)</f>
        <v>0101</v>
      </c>
      <c r="H501" t="str">
        <f>IF('Source - Funds'!G501="","",'Source - Funds'!G501)</f>
        <v>GENERAL</v>
      </c>
      <c r="I501">
        <f>IF('Source - Funds'!H501="","",'Source - Funds'!H501)</f>
        <v>1076665</v>
      </c>
      <c r="J501" t="str">
        <f>IF('Source - Funds'!I501="","",'Source - Funds'!I501)</f>
        <v/>
      </c>
      <c r="K501" t="str">
        <f>IF('Source - Funds'!J501="","",'Source - Funds'!J501)</f>
        <v>N</v>
      </c>
      <c r="L501">
        <f t="shared" si="78"/>
        <v>1396614</v>
      </c>
      <c r="M501">
        <v>1.04</v>
      </c>
      <c r="N501" s="24">
        <f t="shared" si="79"/>
        <v>1452478.56</v>
      </c>
      <c r="O501" s="24">
        <f t="shared" si="80"/>
        <v>1452477.56</v>
      </c>
      <c r="P501" s="23">
        <f t="shared" si="81"/>
        <v>1452477</v>
      </c>
      <c r="Q501" s="26" t="s">
        <v>215</v>
      </c>
      <c r="R501" t="str">
        <f t="shared" si="82"/>
        <v>76</v>
      </c>
      <c r="S501" t="str">
        <f t="shared" si="83"/>
        <v>0215</v>
      </c>
      <c r="T501" t="str">
        <f t="shared" si="84"/>
        <v>5</v>
      </c>
      <c r="U501" s="27">
        <f t="shared" si="85"/>
        <v>1452477</v>
      </c>
      <c r="V501" t="str">
        <f t="shared" si="86"/>
        <v>76-5-0215</v>
      </c>
      <c r="W501" t="str">
        <f t="shared" si="87"/>
        <v>2025_76_0215_5</v>
      </c>
    </row>
    <row r="502" spans="1:23" x14ac:dyDescent="0.3">
      <c r="A502" t="str">
        <f t="shared" si="77"/>
        <v>7650215</v>
      </c>
      <c r="B502" t="str">
        <f>IF('Source - Funds'!A502="","",'Source - Funds'!A502)</f>
        <v>2026</v>
      </c>
      <c r="C502" t="str">
        <f>IF('Source - Funds'!B502="","",'Source - Funds'!B502)</f>
        <v>76</v>
      </c>
      <c r="D502" t="str">
        <f>IF('Source - Funds'!C502="","",'Source - Funds'!C502)</f>
        <v>5</v>
      </c>
      <c r="E502" t="str">
        <f>IF('Source - Funds'!D502="","",'Source - Funds'!D502)</f>
        <v>0215</v>
      </c>
      <c r="F502" t="str">
        <f>IF('Source - Funds'!E502="","",'Source - Funds'!E502)</f>
        <v>CARNEGIE PUB LIB OF STEUBEN COUNTY</v>
      </c>
      <c r="G502" t="str">
        <f>IF('Source - Funds'!F502="","",'Source - Funds'!F502)</f>
        <v>0061</v>
      </c>
      <c r="H502" t="str">
        <f>IF('Source - Funds'!G502="","",'Source - Funds'!G502)</f>
        <v>RAINY DAY</v>
      </c>
      <c r="I502">
        <f>IF('Source - Funds'!H502="","",'Source - Funds'!H502)</f>
        <v>23000</v>
      </c>
      <c r="J502" t="str">
        <f>IF('Source - Funds'!I502="","",'Source - Funds'!I502)</f>
        <v/>
      </c>
      <c r="K502" t="str">
        <f>IF('Source - Funds'!J502="","",'Source - Funds'!J502)</f>
        <v>N</v>
      </c>
      <c r="L502">
        <f t="shared" si="78"/>
        <v>1396614</v>
      </c>
      <c r="M502">
        <v>1.04</v>
      </c>
      <c r="N502" s="24">
        <f t="shared" si="79"/>
        <v>1452478.56</v>
      </c>
      <c r="O502" s="24">
        <f t="shared" si="80"/>
        <v>1452477.56</v>
      </c>
      <c r="P502" s="23">
        <f t="shared" si="81"/>
        <v>1452477</v>
      </c>
      <c r="Q502" s="26" t="s">
        <v>215</v>
      </c>
      <c r="R502" t="str">
        <f t="shared" si="82"/>
        <v>76</v>
      </c>
      <c r="S502" t="str">
        <f t="shared" si="83"/>
        <v>0215</v>
      </c>
      <c r="T502" t="str">
        <f t="shared" si="84"/>
        <v>5</v>
      </c>
      <c r="U502" s="27">
        <f t="shared" si="85"/>
        <v>1452477</v>
      </c>
      <c r="V502" t="str">
        <f t="shared" si="86"/>
        <v>76-5-0215</v>
      </c>
      <c r="W502" t="str">
        <f t="shared" si="87"/>
        <v>2025_76_0215_5</v>
      </c>
    </row>
    <row r="503" spans="1:23" x14ac:dyDescent="0.3">
      <c r="A503" t="str">
        <f t="shared" si="77"/>
        <v>7650216</v>
      </c>
      <c r="B503" t="str">
        <f>IF('Source - Funds'!A503="","",'Source - Funds'!A503)</f>
        <v>2026</v>
      </c>
      <c r="C503" t="str">
        <f>IF('Source - Funds'!B503="","",'Source - Funds'!B503)</f>
        <v>76</v>
      </c>
      <c r="D503" t="str">
        <f>IF('Source - Funds'!C503="","",'Source - Funds'!C503)</f>
        <v>5</v>
      </c>
      <c r="E503" t="str">
        <f>IF('Source - Funds'!D503="","",'Source - Funds'!D503)</f>
        <v>0216</v>
      </c>
      <c r="F503" t="str">
        <f>IF('Source - Funds'!E503="","",'Source - Funds'!E503)</f>
        <v>FREMONT PUBLIC LIBRARY</v>
      </c>
      <c r="G503" t="str">
        <f>IF('Source - Funds'!F503="","",'Source - Funds'!F503)</f>
        <v>0061</v>
      </c>
      <c r="H503" t="str">
        <f>IF('Source - Funds'!G503="","",'Source - Funds'!G503)</f>
        <v>RAINY DAY</v>
      </c>
      <c r="I503">
        <f>IF('Source - Funds'!H503="","",'Source - Funds'!H503)</f>
        <v>200000</v>
      </c>
      <c r="J503" t="str">
        <f>IF('Source - Funds'!I503="","",'Source - Funds'!I503)</f>
        <v/>
      </c>
      <c r="K503" t="str">
        <f>IF('Source - Funds'!J503="","",'Source - Funds'!J503)</f>
        <v>N</v>
      </c>
      <c r="L503">
        <f t="shared" si="78"/>
        <v>1748500</v>
      </c>
      <c r="M503">
        <v>1.04</v>
      </c>
      <c r="N503" s="24">
        <f t="shared" si="79"/>
        <v>1818440</v>
      </c>
      <c r="O503" s="24">
        <f t="shared" si="80"/>
        <v>1818439</v>
      </c>
      <c r="P503" s="23">
        <f t="shared" si="81"/>
        <v>1818439</v>
      </c>
      <c r="Q503" s="26" t="s">
        <v>215</v>
      </c>
      <c r="R503" t="str">
        <f t="shared" si="82"/>
        <v>76</v>
      </c>
      <c r="S503" t="str">
        <f t="shared" si="83"/>
        <v>0216</v>
      </c>
      <c r="T503" t="str">
        <f t="shared" si="84"/>
        <v>5</v>
      </c>
      <c r="U503" s="27">
        <f t="shared" si="85"/>
        <v>1818439</v>
      </c>
      <c r="V503" t="str">
        <f t="shared" si="86"/>
        <v>76-5-0216</v>
      </c>
      <c r="W503" t="str">
        <f t="shared" si="87"/>
        <v>2025_76_0216_5</v>
      </c>
    </row>
    <row r="504" spans="1:23" x14ac:dyDescent="0.3">
      <c r="A504" t="str">
        <f t="shared" si="77"/>
        <v>7650216</v>
      </c>
      <c r="B504" t="str">
        <f>IF('Source - Funds'!A504="","",'Source - Funds'!A504)</f>
        <v>2026</v>
      </c>
      <c r="C504" t="str">
        <f>IF('Source - Funds'!B504="","",'Source - Funds'!B504)</f>
        <v>76</v>
      </c>
      <c r="D504" t="str">
        <f>IF('Source - Funds'!C504="","",'Source - Funds'!C504)</f>
        <v>5</v>
      </c>
      <c r="E504" t="str">
        <f>IF('Source - Funds'!D504="","",'Source - Funds'!D504)</f>
        <v>0216</v>
      </c>
      <c r="F504" t="str">
        <f>IF('Source - Funds'!E504="","",'Source - Funds'!E504)</f>
        <v>FREMONT PUBLIC LIBRARY</v>
      </c>
      <c r="G504" t="str">
        <f>IF('Source - Funds'!F504="","",'Source - Funds'!F504)</f>
        <v>0101</v>
      </c>
      <c r="H504" t="str">
        <f>IF('Source - Funds'!G504="","",'Source - Funds'!G504)</f>
        <v>GENERAL</v>
      </c>
      <c r="I504">
        <f>IF('Source - Funds'!H504="","",'Source - Funds'!H504)</f>
        <v>1548500</v>
      </c>
      <c r="J504" t="str">
        <f>IF('Source - Funds'!I504="","",'Source - Funds'!I504)</f>
        <v/>
      </c>
      <c r="K504" t="str">
        <f>IF('Source - Funds'!J504="","",'Source - Funds'!J504)</f>
        <v>N</v>
      </c>
      <c r="L504">
        <f t="shared" si="78"/>
        <v>1748500</v>
      </c>
      <c r="M504">
        <v>1.04</v>
      </c>
      <c r="N504" s="24">
        <f t="shared" si="79"/>
        <v>1818440</v>
      </c>
      <c r="O504" s="24">
        <f t="shared" si="80"/>
        <v>1818439</v>
      </c>
      <c r="P504" s="23">
        <f t="shared" si="81"/>
        <v>1818439</v>
      </c>
      <c r="Q504" s="26" t="s">
        <v>215</v>
      </c>
      <c r="R504" t="str">
        <f t="shared" si="82"/>
        <v>76</v>
      </c>
      <c r="S504" t="str">
        <f t="shared" si="83"/>
        <v>0216</v>
      </c>
      <c r="T504" t="str">
        <f t="shared" si="84"/>
        <v>5</v>
      </c>
      <c r="U504" s="27">
        <f t="shared" si="85"/>
        <v>1818439</v>
      </c>
      <c r="V504" t="str">
        <f t="shared" si="86"/>
        <v>76-5-0216</v>
      </c>
      <c r="W504" t="str">
        <f t="shared" si="87"/>
        <v>2025_76_0216_5</v>
      </c>
    </row>
    <row r="505" spans="1:23" x14ac:dyDescent="0.3">
      <c r="A505" t="str">
        <f t="shared" si="77"/>
        <v>7650216</v>
      </c>
      <c r="B505" t="str">
        <f>IF('Source - Funds'!A505="","",'Source - Funds'!A505)</f>
        <v>2026</v>
      </c>
      <c r="C505" t="str">
        <f>IF('Source - Funds'!B505="","",'Source - Funds'!B505)</f>
        <v>76</v>
      </c>
      <c r="D505" t="str">
        <f>IF('Source - Funds'!C505="","",'Source - Funds'!C505)</f>
        <v>5</v>
      </c>
      <c r="E505" t="str">
        <f>IF('Source - Funds'!D505="","",'Source - Funds'!D505)</f>
        <v>0216</v>
      </c>
      <c r="F505" t="str">
        <f>IF('Source - Funds'!E505="","",'Source - Funds'!E505)</f>
        <v>FREMONT PUBLIC LIBRARY</v>
      </c>
      <c r="G505" t="str">
        <f>IF('Source - Funds'!F505="","",'Source - Funds'!F505)</f>
        <v>2011</v>
      </c>
      <c r="H505" t="str">
        <f>IF('Source - Funds'!G505="","",'Source - Funds'!G505)</f>
        <v>LIRF</v>
      </c>
      <c r="I505">
        <f>IF('Source - Funds'!H505="","",'Source - Funds'!H505)</f>
        <v>0</v>
      </c>
      <c r="J505" t="str">
        <f>IF('Source - Funds'!I505="","",'Source - Funds'!I505)</f>
        <v/>
      </c>
      <c r="K505" t="str">
        <f>IF('Source - Funds'!J505="","",'Source - Funds'!J505)</f>
        <v>N</v>
      </c>
      <c r="L505">
        <f t="shared" si="78"/>
        <v>1748500</v>
      </c>
      <c r="M505">
        <v>1.04</v>
      </c>
      <c r="N505" s="24">
        <f t="shared" si="79"/>
        <v>1818440</v>
      </c>
      <c r="O505" s="24">
        <f t="shared" si="80"/>
        <v>1818439</v>
      </c>
      <c r="P505" s="23">
        <f t="shared" si="81"/>
        <v>1818439</v>
      </c>
      <c r="Q505" s="26" t="s">
        <v>215</v>
      </c>
      <c r="R505" t="str">
        <f t="shared" si="82"/>
        <v>76</v>
      </c>
      <c r="S505" t="str">
        <f t="shared" si="83"/>
        <v>0216</v>
      </c>
      <c r="T505" t="str">
        <f t="shared" si="84"/>
        <v>5</v>
      </c>
      <c r="U505" s="27">
        <f t="shared" si="85"/>
        <v>1818439</v>
      </c>
      <c r="V505" t="str">
        <f t="shared" si="86"/>
        <v>76-5-0216</v>
      </c>
      <c r="W505" t="str">
        <f t="shared" si="87"/>
        <v>2025_76_0216_5</v>
      </c>
    </row>
    <row r="506" spans="1:23" x14ac:dyDescent="0.3">
      <c r="A506" t="str">
        <f t="shared" si="77"/>
        <v>7750217</v>
      </c>
      <c r="B506" t="str">
        <f>IF('Source - Funds'!A506="","",'Source - Funds'!A506)</f>
        <v>2026</v>
      </c>
      <c r="C506" t="str">
        <f>IF('Source - Funds'!B506="","",'Source - Funds'!B506)</f>
        <v>77</v>
      </c>
      <c r="D506" t="str">
        <f>IF('Source - Funds'!C506="","",'Source - Funds'!C506)</f>
        <v>5</v>
      </c>
      <c r="E506" t="str">
        <f>IF('Source - Funds'!D506="","",'Source - Funds'!D506)</f>
        <v>0217</v>
      </c>
      <c r="F506" t="str">
        <f>IF('Source - Funds'!E506="","",'Source - Funds'!E506)</f>
        <v>SULLIVAN COUNTY PUBLIC LIBRARY</v>
      </c>
      <c r="G506" t="str">
        <f>IF('Source - Funds'!F506="","",'Source - Funds'!F506)</f>
        <v>0101</v>
      </c>
      <c r="H506" t="str">
        <f>IF('Source - Funds'!G506="","",'Source - Funds'!G506)</f>
        <v>GENERAL</v>
      </c>
      <c r="I506">
        <f>IF('Source - Funds'!H506="","",'Source - Funds'!H506)</f>
        <v>2010821</v>
      </c>
      <c r="J506" t="str">
        <f>IF('Source - Funds'!I506="","",'Source - Funds'!I506)</f>
        <v/>
      </c>
      <c r="K506" t="str">
        <f>IF('Source - Funds'!J506="","",'Source - Funds'!J506)</f>
        <v>N</v>
      </c>
      <c r="L506">
        <f t="shared" si="78"/>
        <v>2010821</v>
      </c>
      <c r="M506">
        <v>1.04</v>
      </c>
      <c r="N506" s="24">
        <f t="shared" si="79"/>
        <v>2091253.84</v>
      </c>
      <c r="O506" s="24">
        <f t="shared" si="80"/>
        <v>2091252.84</v>
      </c>
      <c r="P506" s="23">
        <f t="shared" si="81"/>
        <v>2091252</v>
      </c>
      <c r="Q506" s="26" t="s">
        <v>215</v>
      </c>
      <c r="R506" t="str">
        <f t="shared" si="82"/>
        <v>77</v>
      </c>
      <c r="S506" t="str">
        <f t="shared" si="83"/>
        <v>0217</v>
      </c>
      <c r="T506" t="str">
        <f t="shared" si="84"/>
        <v>5</v>
      </c>
      <c r="U506" s="27">
        <f t="shared" si="85"/>
        <v>2091252</v>
      </c>
      <c r="V506" t="str">
        <f t="shared" si="86"/>
        <v>77-5-0217</v>
      </c>
      <c r="W506" t="str">
        <f t="shared" si="87"/>
        <v>2025_77_0217_5</v>
      </c>
    </row>
    <row r="507" spans="1:23" x14ac:dyDescent="0.3">
      <c r="A507" t="str">
        <f t="shared" si="77"/>
        <v>7850218</v>
      </c>
      <c r="B507" t="str">
        <f>IF('Source - Funds'!A507="","",'Source - Funds'!A507)</f>
        <v>2026</v>
      </c>
      <c r="C507" t="str">
        <f>IF('Source - Funds'!B507="","",'Source - Funds'!B507)</f>
        <v>78</v>
      </c>
      <c r="D507" t="str">
        <f>IF('Source - Funds'!C507="","",'Source - Funds'!C507)</f>
        <v>5</v>
      </c>
      <c r="E507" t="str">
        <f>IF('Source - Funds'!D507="","",'Source - Funds'!D507)</f>
        <v>0218</v>
      </c>
      <c r="F507" t="str">
        <f>IF('Source - Funds'!E507="","",'Source - Funds'!E507)</f>
        <v>SWITZERLAND COUNTY PUBLIC LIBRARY</v>
      </c>
      <c r="G507" t="str">
        <f>IF('Source - Funds'!F507="","",'Source - Funds'!F507)</f>
        <v>0101</v>
      </c>
      <c r="H507" t="str">
        <f>IF('Source - Funds'!G507="","",'Source - Funds'!G507)</f>
        <v>GENERAL</v>
      </c>
      <c r="I507">
        <f>IF('Source - Funds'!H507="","",'Source - Funds'!H507)</f>
        <v>444617</v>
      </c>
      <c r="J507" t="str">
        <f>IF('Source - Funds'!I507="","",'Source - Funds'!I507)</f>
        <v/>
      </c>
      <c r="K507" t="str">
        <f>IF('Source - Funds'!J507="","",'Source - Funds'!J507)</f>
        <v>N</v>
      </c>
      <c r="L507">
        <f t="shared" si="78"/>
        <v>456617</v>
      </c>
      <c r="M507">
        <v>1.04</v>
      </c>
      <c r="N507" s="24">
        <f t="shared" si="79"/>
        <v>474881.68</v>
      </c>
      <c r="O507" s="24">
        <f t="shared" si="80"/>
        <v>474880.68</v>
      </c>
      <c r="P507" s="23">
        <f t="shared" si="81"/>
        <v>474880</v>
      </c>
      <c r="Q507" s="26" t="s">
        <v>215</v>
      </c>
      <c r="R507" t="str">
        <f t="shared" si="82"/>
        <v>78</v>
      </c>
      <c r="S507" t="str">
        <f t="shared" si="83"/>
        <v>0218</v>
      </c>
      <c r="T507" t="str">
        <f t="shared" si="84"/>
        <v>5</v>
      </c>
      <c r="U507" s="27">
        <f t="shared" si="85"/>
        <v>474880</v>
      </c>
      <c r="V507" t="str">
        <f t="shared" si="86"/>
        <v>78-5-0218</v>
      </c>
      <c r="W507" t="str">
        <f t="shared" si="87"/>
        <v>2025_78_0218_5</v>
      </c>
    </row>
    <row r="508" spans="1:23" x14ac:dyDescent="0.3">
      <c r="A508" t="str">
        <f t="shared" si="77"/>
        <v>7850218</v>
      </c>
      <c r="B508" t="str">
        <f>IF('Source - Funds'!A508="","",'Source - Funds'!A508)</f>
        <v>2026</v>
      </c>
      <c r="C508" t="str">
        <f>IF('Source - Funds'!B508="","",'Source - Funds'!B508)</f>
        <v>78</v>
      </c>
      <c r="D508" t="str">
        <f>IF('Source - Funds'!C508="","",'Source - Funds'!C508)</f>
        <v>5</v>
      </c>
      <c r="E508" t="str">
        <f>IF('Source - Funds'!D508="","",'Source - Funds'!D508)</f>
        <v>0218</v>
      </c>
      <c r="F508" t="str">
        <f>IF('Source - Funds'!E508="","",'Source - Funds'!E508)</f>
        <v>SWITZERLAND COUNTY PUBLIC LIBRARY</v>
      </c>
      <c r="G508" t="str">
        <f>IF('Source - Funds'!F508="","",'Source - Funds'!F508)</f>
        <v>0061</v>
      </c>
      <c r="H508" t="str">
        <f>IF('Source - Funds'!G508="","",'Source - Funds'!G508)</f>
        <v>RAINY DAY</v>
      </c>
      <c r="I508">
        <f>IF('Source - Funds'!H508="","",'Source - Funds'!H508)</f>
        <v>6000</v>
      </c>
      <c r="J508" t="str">
        <f>IF('Source - Funds'!I508="","",'Source - Funds'!I508)</f>
        <v/>
      </c>
      <c r="K508" t="str">
        <f>IF('Source - Funds'!J508="","",'Source - Funds'!J508)</f>
        <v>N</v>
      </c>
      <c r="L508">
        <f t="shared" si="78"/>
        <v>456617</v>
      </c>
      <c r="M508">
        <v>1.04</v>
      </c>
      <c r="N508" s="24">
        <f t="shared" si="79"/>
        <v>474881.68</v>
      </c>
      <c r="O508" s="24">
        <f t="shared" si="80"/>
        <v>474880.68</v>
      </c>
      <c r="P508" s="23">
        <f t="shared" si="81"/>
        <v>474880</v>
      </c>
      <c r="Q508" s="26" t="s">
        <v>215</v>
      </c>
      <c r="R508" t="str">
        <f t="shared" si="82"/>
        <v>78</v>
      </c>
      <c r="S508" t="str">
        <f t="shared" si="83"/>
        <v>0218</v>
      </c>
      <c r="T508" t="str">
        <f t="shared" si="84"/>
        <v>5</v>
      </c>
      <c r="U508" s="27">
        <f t="shared" si="85"/>
        <v>474880</v>
      </c>
      <c r="V508" t="str">
        <f t="shared" si="86"/>
        <v>78-5-0218</v>
      </c>
      <c r="W508" t="str">
        <f t="shared" si="87"/>
        <v>2025_78_0218_5</v>
      </c>
    </row>
    <row r="509" spans="1:23" x14ac:dyDescent="0.3">
      <c r="A509" t="str">
        <f t="shared" si="77"/>
        <v>7850218</v>
      </c>
      <c r="B509" t="str">
        <f>IF('Source - Funds'!A509="","",'Source - Funds'!A509)</f>
        <v>2026</v>
      </c>
      <c r="C509" t="str">
        <f>IF('Source - Funds'!B509="","",'Source - Funds'!B509)</f>
        <v>78</v>
      </c>
      <c r="D509" t="str">
        <f>IF('Source - Funds'!C509="","",'Source - Funds'!C509)</f>
        <v>5</v>
      </c>
      <c r="E509" t="str">
        <f>IF('Source - Funds'!D509="","",'Source - Funds'!D509)</f>
        <v>0218</v>
      </c>
      <c r="F509" t="str">
        <f>IF('Source - Funds'!E509="","",'Source - Funds'!E509)</f>
        <v>SWITZERLAND COUNTY PUBLIC LIBRARY</v>
      </c>
      <c r="G509" t="str">
        <f>IF('Source - Funds'!F509="","",'Source - Funds'!F509)</f>
        <v>2011</v>
      </c>
      <c r="H509" t="str">
        <f>IF('Source - Funds'!G509="","",'Source - Funds'!G509)</f>
        <v>LIRF</v>
      </c>
      <c r="I509">
        <f>IF('Source - Funds'!H509="","",'Source - Funds'!H509)</f>
        <v>6000</v>
      </c>
      <c r="J509" t="str">
        <f>IF('Source - Funds'!I509="","",'Source - Funds'!I509)</f>
        <v/>
      </c>
      <c r="K509" t="str">
        <f>IF('Source - Funds'!J509="","",'Source - Funds'!J509)</f>
        <v>N</v>
      </c>
      <c r="L509">
        <f t="shared" si="78"/>
        <v>456617</v>
      </c>
      <c r="M509">
        <v>1.04</v>
      </c>
      <c r="N509" s="24">
        <f t="shared" si="79"/>
        <v>474881.68</v>
      </c>
      <c r="O509" s="24">
        <f t="shared" si="80"/>
        <v>474880.68</v>
      </c>
      <c r="P509" s="23">
        <f t="shared" si="81"/>
        <v>474880</v>
      </c>
      <c r="Q509" s="26" t="s">
        <v>215</v>
      </c>
      <c r="R509" t="str">
        <f t="shared" si="82"/>
        <v>78</v>
      </c>
      <c r="S509" t="str">
        <f t="shared" si="83"/>
        <v>0218</v>
      </c>
      <c r="T509" t="str">
        <f t="shared" si="84"/>
        <v>5</v>
      </c>
      <c r="U509" s="27">
        <f t="shared" si="85"/>
        <v>474880</v>
      </c>
      <c r="V509" t="str">
        <f t="shared" si="86"/>
        <v>78-5-0218</v>
      </c>
      <c r="W509" t="str">
        <f t="shared" si="87"/>
        <v>2025_78_0218_5</v>
      </c>
    </row>
    <row r="510" spans="1:23" x14ac:dyDescent="0.3">
      <c r="A510" t="str">
        <f t="shared" si="77"/>
        <v>450009</v>
      </c>
      <c r="B510" t="str">
        <f>IF('Source - Funds'!A510="","",'Source - Funds'!A510)</f>
        <v>2026</v>
      </c>
      <c r="C510" t="str">
        <f>IF('Source - Funds'!B510="","",'Source - Funds'!B510)</f>
        <v>79</v>
      </c>
      <c r="D510" t="str">
        <f>IF('Source - Funds'!C510="","",'Source - Funds'!C510)</f>
        <v>5</v>
      </c>
      <c r="E510" t="str">
        <f>IF('Source - Funds'!D510="","",'Source - Funds'!D510)</f>
        <v>0009</v>
      </c>
      <c r="F510" t="str">
        <f>IF('Source - Funds'!E510="","",'Source - Funds'!E510)</f>
        <v>OTTERBEIN PUBLIC LIBRARY</v>
      </c>
      <c r="G510" t="str">
        <f>IF('Source - Funds'!F510="","",'Source - Funds'!F510)</f>
        <v>2011</v>
      </c>
      <c r="H510" t="str">
        <f>IF('Source - Funds'!G510="","",'Source - Funds'!G510)</f>
        <v>LIRF</v>
      </c>
      <c r="I510">
        <f>IF('Source - Funds'!H510="","",'Source - Funds'!H510)</f>
        <v>0</v>
      </c>
      <c r="J510">
        <f>IF('Source - Funds'!I510="","",'Source - Funds'!I510)</f>
        <v>4</v>
      </c>
      <c r="K510" t="str">
        <f>IF('Source - Funds'!J510="","",'Source - Funds'!J510)</f>
        <v>Y</v>
      </c>
      <c r="L510">
        <f t="shared" si="78"/>
        <v>287135</v>
      </c>
      <c r="M510">
        <v>1.04</v>
      </c>
      <c r="N510" s="24">
        <f t="shared" si="79"/>
        <v>298620.40000000002</v>
      </c>
      <c r="O510" s="24">
        <f t="shared" si="80"/>
        <v>298619.40000000002</v>
      </c>
      <c r="P510" s="23">
        <f t="shared" si="81"/>
        <v>298619</v>
      </c>
      <c r="Q510" s="26" t="s">
        <v>215</v>
      </c>
      <c r="R510">
        <f t="shared" si="82"/>
        <v>4</v>
      </c>
      <c r="S510" t="str">
        <f t="shared" si="83"/>
        <v>0009</v>
      </c>
      <c r="T510" t="str">
        <f t="shared" si="84"/>
        <v>5</v>
      </c>
      <c r="U510" s="27">
        <f t="shared" si="85"/>
        <v>298619</v>
      </c>
      <c r="V510" t="str">
        <f t="shared" si="86"/>
        <v>4-5-0009</v>
      </c>
      <c r="W510" t="str">
        <f t="shared" si="87"/>
        <v>2025_4_0009_5</v>
      </c>
    </row>
    <row r="511" spans="1:23" x14ac:dyDescent="0.3">
      <c r="A511" t="str">
        <f t="shared" si="77"/>
        <v>450009</v>
      </c>
      <c r="B511" t="str">
        <f>IF('Source - Funds'!A511="","",'Source - Funds'!A511)</f>
        <v>2026</v>
      </c>
      <c r="C511" t="str">
        <f>IF('Source - Funds'!B511="","",'Source - Funds'!B511)</f>
        <v>79</v>
      </c>
      <c r="D511" t="str">
        <f>IF('Source - Funds'!C511="","",'Source - Funds'!C511)</f>
        <v>5</v>
      </c>
      <c r="E511" t="str">
        <f>IF('Source - Funds'!D511="","",'Source - Funds'!D511)</f>
        <v>0009</v>
      </c>
      <c r="F511" t="str">
        <f>IF('Source - Funds'!E511="","",'Source - Funds'!E511)</f>
        <v>OTTERBEIN PUBLIC LIBRARY</v>
      </c>
      <c r="G511" t="str">
        <f>IF('Source - Funds'!F511="","",'Source - Funds'!F511)</f>
        <v>0180</v>
      </c>
      <c r="H511" t="str">
        <f>IF('Source - Funds'!G511="","",'Source - Funds'!G511)</f>
        <v>DEBT SERVICE</v>
      </c>
      <c r="I511">
        <f>IF('Source - Funds'!H511="","",'Source - Funds'!H511)</f>
        <v>0</v>
      </c>
      <c r="J511">
        <f>IF('Source - Funds'!I511="","",'Source - Funds'!I511)</f>
        <v>4</v>
      </c>
      <c r="K511" t="str">
        <f>IF('Source - Funds'!J511="","",'Source - Funds'!J511)</f>
        <v>Y</v>
      </c>
      <c r="L511">
        <f t="shared" si="78"/>
        <v>287135</v>
      </c>
      <c r="M511">
        <v>1.04</v>
      </c>
      <c r="N511" s="24">
        <f t="shared" si="79"/>
        <v>298620.40000000002</v>
      </c>
      <c r="O511" s="24">
        <f t="shared" si="80"/>
        <v>298619.40000000002</v>
      </c>
      <c r="P511" s="23">
        <f t="shared" si="81"/>
        <v>298619</v>
      </c>
      <c r="Q511" s="26" t="s">
        <v>215</v>
      </c>
      <c r="R511">
        <f t="shared" si="82"/>
        <v>4</v>
      </c>
      <c r="S511" t="str">
        <f t="shared" si="83"/>
        <v>0009</v>
      </c>
      <c r="T511" t="str">
        <f t="shared" si="84"/>
        <v>5</v>
      </c>
      <c r="U511" s="27">
        <f t="shared" si="85"/>
        <v>298619</v>
      </c>
      <c r="V511" t="str">
        <f t="shared" si="86"/>
        <v>4-5-0009</v>
      </c>
      <c r="W511" t="str">
        <f t="shared" si="87"/>
        <v>2025_4_0009_5</v>
      </c>
    </row>
    <row r="512" spans="1:23" x14ac:dyDescent="0.3">
      <c r="A512" t="str">
        <f t="shared" si="77"/>
        <v>450009</v>
      </c>
      <c r="B512" t="str">
        <f>IF('Source - Funds'!A512="","",'Source - Funds'!A512)</f>
        <v>2026</v>
      </c>
      <c r="C512" t="str">
        <f>IF('Source - Funds'!B512="","",'Source - Funds'!B512)</f>
        <v>79</v>
      </c>
      <c r="D512" t="str">
        <f>IF('Source - Funds'!C512="","",'Source - Funds'!C512)</f>
        <v>5</v>
      </c>
      <c r="E512" t="str">
        <f>IF('Source - Funds'!D512="","",'Source - Funds'!D512)</f>
        <v>0009</v>
      </c>
      <c r="F512" t="str">
        <f>IF('Source - Funds'!E512="","",'Source - Funds'!E512)</f>
        <v>OTTERBEIN PUBLIC LIBRARY</v>
      </c>
      <c r="G512" t="str">
        <f>IF('Source - Funds'!F512="","",'Source - Funds'!F512)</f>
        <v>0061</v>
      </c>
      <c r="H512" t="str">
        <f>IF('Source - Funds'!G512="","",'Source - Funds'!G512)</f>
        <v>RAINY DAY</v>
      </c>
      <c r="I512">
        <f>IF('Source - Funds'!H512="","",'Source - Funds'!H512)</f>
        <v>0</v>
      </c>
      <c r="J512">
        <f>IF('Source - Funds'!I512="","",'Source - Funds'!I512)</f>
        <v>4</v>
      </c>
      <c r="K512" t="str">
        <f>IF('Source - Funds'!J512="","",'Source - Funds'!J512)</f>
        <v>Y</v>
      </c>
      <c r="L512">
        <f t="shared" si="78"/>
        <v>287135</v>
      </c>
      <c r="M512">
        <v>1.04</v>
      </c>
      <c r="N512" s="24">
        <f t="shared" si="79"/>
        <v>298620.40000000002</v>
      </c>
      <c r="O512" s="24">
        <f t="shared" si="80"/>
        <v>298619.40000000002</v>
      </c>
      <c r="P512" s="23">
        <f t="shared" si="81"/>
        <v>298619</v>
      </c>
      <c r="Q512" s="26" t="s">
        <v>215</v>
      </c>
      <c r="R512">
        <f t="shared" si="82"/>
        <v>4</v>
      </c>
      <c r="S512" t="str">
        <f t="shared" si="83"/>
        <v>0009</v>
      </c>
      <c r="T512" t="str">
        <f t="shared" si="84"/>
        <v>5</v>
      </c>
      <c r="U512" s="27">
        <f t="shared" si="85"/>
        <v>298619</v>
      </c>
      <c r="V512" t="str">
        <f t="shared" si="86"/>
        <v>4-5-0009</v>
      </c>
      <c r="W512" t="str">
        <f t="shared" si="87"/>
        <v>2025_4_0009_5</v>
      </c>
    </row>
    <row r="513" spans="1:23" x14ac:dyDescent="0.3">
      <c r="A513" t="str">
        <f t="shared" si="77"/>
        <v>450009</v>
      </c>
      <c r="B513" t="str">
        <f>IF('Source - Funds'!A513="","",'Source - Funds'!A513)</f>
        <v>2026</v>
      </c>
      <c r="C513" t="str">
        <f>IF('Source - Funds'!B513="","",'Source - Funds'!B513)</f>
        <v>79</v>
      </c>
      <c r="D513" t="str">
        <f>IF('Source - Funds'!C513="","",'Source - Funds'!C513)</f>
        <v>5</v>
      </c>
      <c r="E513" t="str">
        <f>IF('Source - Funds'!D513="","",'Source - Funds'!D513)</f>
        <v>0009</v>
      </c>
      <c r="F513" t="str">
        <f>IF('Source - Funds'!E513="","",'Source - Funds'!E513)</f>
        <v>OTTERBEIN PUBLIC LIBRARY</v>
      </c>
      <c r="G513" t="str">
        <f>IF('Source - Funds'!F513="","",'Source - Funds'!F513)</f>
        <v>0101</v>
      </c>
      <c r="H513" t="str">
        <f>IF('Source - Funds'!G513="","",'Source - Funds'!G513)</f>
        <v>GENERAL</v>
      </c>
      <c r="I513">
        <f>IF('Source - Funds'!H513="","",'Source - Funds'!H513)</f>
        <v>0</v>
      </c>
      <c r="J513">
        <f>IF('Source - Funds'!I513="","",'Source - Funds'!I513)</f>
        <v>4</v>
      </c>
      <c r="K513" t="str">
        <f>IF('Source - Funds'!J513="","",'Source - Funds'!J513)</f>
        <v>Y</v>
      </c>
      <c r="L513">
        <f t="shared" si="78"/>
        <v>287135</v>
      </c>
      <c r="M513">
        <v>1.04</v>
      </c>
      <c r="N513" s="24">
        <f t="shared" si="79"/>
        <v>298620.40000000002</v>
      </c>
      <c r="O513" s="24">
        <f t="shared" si="80"/>
        <v>298619.40000000002</v>
      </c>
      <c r="P513" s="23">
        <f t="shared" si="81"/>
        <v>298619</v>
      </c>
      <c r="Q513" s="26" t="s">
        <v>215</v>
      </c>
      <c r="R513">
        <f t="shared" si="82"/>
        <v>4</v>
      </c>
      <c r="S513" t="str">
        <f t="shared" si="83"/>
        <v>0009</v>
      </c>
      <c r="T513" t="str">
        <f t="shared" si="84"/>
        <v>5</v>
      </c>
      <c r="U513" s="27">
        <f t="shared" si="85"/>
        <v>298619</v>
      </c>
      <c r="V513" t="str">
        <f t="shared" si="86"/>
        <v>4-5-0009</v>
      </c>
      <c r="W513" t="str">
        <f t="shared" si="87"/>
        <v>2025_4_0009_5</v>
      </c>
    </row>
    <row r="514" spans="1:23" x14ac:dyDescent="0.3">
      <c r="A514" t="str">
        <f t="shared" si="77"/>
        <v>7950221</v>
      </c>
      <c r="B514" t="str">
        <f>IF('Source - Funds'!A514="","",'Source - Funds'!A514)</f>
        <v>2026</v>
      </c>
      <c r="C514" t="str">
        <f>IF('Source - Funds'!B514="","",'Source - Funds'!B514)</f>
        <v>79</v>
      </c>
      <c r="D514" t="str">
        <f>IF('Source - Funds'!C514="","",'Source - Funds'!C514)</f>
        <v>5</v>
      </c>
      <c r="E514" t="str">
        <f>IF('Source - Funds'!D514="","",'Source - Funds'!D514)</f>
        <v>0221</v>
      </c>
      <c r="F514" t="str">
        <f>IF('Source - Funds'!E514="","",'Source - Funds'!E514)</f>
        <v>WEST LAFAYETTE PUBLIC LIBRARY</v>
      </c>
      <c r="G514" t="str">
        <f>IF('Source - Funds'!F514="","",'Source - Funds'!F514)</f>
        <v>0101</v>
      </c>
      <c r="H514" t="str">
        <f>IF('Source - Funds'!G514="","",'Source - Funds'!G514)</f>
        <v>GENERAL</v>
      </c>
      <c r="I514">
        <f>IF('Source - Funds'!H514="","",'Source - Funds'!H514)</f>
        <v>1400852</v>
      </c>
      <c r="J514" t="str">
        <f>IF('Source - Funds'!I514="","",'Source - Funds'!I514)</f>
        <v/>
      </c>
      <c r="K514" t="str">
        <f>IF('Source - Funds'!J514="","",'Source - Funds'!J514)</f>
        <v>N</v>
      </c>
      <c r="L514">
        <f t="shared" si="78"/>
        <v>2307952</v>
      </c>
      <c r="M514">
        <v>1.04</v>
      </c>
      <c r="N514" s="24">
        <f t="shared" si="79"/>
        <v>2400270.08</v>
      </c>
      <c r="O514" s="24">
        <f t="shared" si="80"/>
        <v>2400269.08</v>
      </c>
      <c r="P514" s="23">
        <f t="shared" si="81"/>
        <v>2400269</v>
      </c>
      <c r="Q514" s="26" t="s">
        <v>215</v>
      </c>
      <c r="R514" t="str">
        <f t="shared" si="82"/>
        <v>79</v>
      </c>
      <c r="S514" t="str">
        <f t="shared" si="83"/>
        <v>0221</v>
      </c>
      <c r="T514" t="str">
        <f t="shared" si="84"/>
        <v>5</v>
      </c>
      <c r="U514" s="27">
        <f t="shared" si="85"/>
        <v>2400269</v>
      </c>
      <c r="V514" t="str">
        <f t="shared" si="86"/>
        <v>79-5-0221</v>
      </c>
      <c r="W514" t="str">
        <f t="shared" si="87"/>
        <v>2025_79_0221_5</v>
      </c>
    </row>
    <row r="515" spans="1:23" x14ac:dyDescent="0.3">
      <c r="A515" t="str">
        <f t="shared" ref="A515:A578" si="88">IF(K515="N",C515&amp;D515&amp;E515,J515&amp;D515&amp;E515)</f>
        <v>7950221</v>
      </c>
      <c r="B515" t="str">
        <f>IF('Source - Funds'!A515="","",'Source - Funds'!A515)</f>
        <v>2026</v>
      </c>
      <c r="C515" t="str">
        <f>IF('Source - Funds'!B515="","",'Source - Funds'!B515)</f>
        <v>79</v>
      </c>
      <c r="D515" t="str">
        <f>IF('Source - Funds'!C515="","",'Source - Funds'!C515)</f>
        <v>5</v>
      </c>
      <c r="E515" t="str">
        <f>IF('Source - Funds'!D515="","",'Source - Funds'!D515)</f>
        <v>0221</v>
      </c>
      <c r="F515" t="str">
        <f>IF('Source - Funds'!E515="","",'Source - Funds'!E515)</f>
        <v>WEST LAFAYETTE PUBLIC LIBRARY</v>
      </c>
      <c r="G515" t="str">
        <f>IF('Source - Funds'!F515="","",'Source - Funds'!F515)</f>
        <v>0061</v>
      </c>
      <c r="H515" t="str">
        <f>IF('Source - Funds'!G515="","",'Source - Funds'!G515)</f>
        <v>RAINY DAY</v>
      </c>
      <c r="I515">
        <f>IF('Source - Funds'!H515="","",'Source - Funds'!H515)</f>
        <v>15000</v>
      </c>
      <c r="J515" t="str">
        <f>IF('Source - Funds'!I515="","",'Source - Funds'!I515)</f>
        <v/>
      </c>
      <c r="K515" t="str">
        <f>IF('Source - Funds'!J515="","",'Source - Funds'!J515)</f>
        <v>N</v>
      </c>
      <c r="L515">
        <f t="shared" ref="L515:L578" si="89">SUMIF(A:A,A515,I:I)</f>
        <v>2307952</v>
      </c>
      <c r="M515">
        <v>1.04</v>
      </c>
      <c r="N515" s="24">
        <f t="shared" ref="N515:N578" si="90">M515*L515</f>
        <v>2400270.08</v>
      </c>
      <c r="O515" s="24">
        <f t="shared" ref="O515:O578" si="91">IF(N515&gt;0,N515-1,"")</f>
        <v>2400269.08</v>
      </c>
      <c r="P515" s="23">
        <f t="shared" ref="P515:P578" si="92">ROUNDDOWN(O515,0)</f>
        <v>2400269</v>
      </c>
      <c r="Q515" s="26" t="s">
        <v>215</v>
      </c>
      <c r="R515" t="str">
        <f t="shared" ref="R515:R571" si="93">IF(K515="N",C515,J515)</f>
        <v>79</v>
      </c>
      <c r="S515" t="str">
        <f t="shared" ref="S515:S570" si="94">E515</f>
        <v>0221</v>
      </c>
      <c r="T515" t="str">
        <f t="shared" ref="T515:T570" si="95">D515</f>
        <v>5</v>
      </c>
      <c r="U515" s="27">
        <f t="shared" ref="U515:U570" si="96">P515</f>
        <v>2400269</v>
      </c>
      <c r="V515" t="str">
        <f t="shared" ref="V515:V570" si="97">R515&amp;"-"&amp;T515&amp;"-"&amp;S515</f>
        <v>79-5-0221</v>
      </c>
      <c r="W515" t="str">
        <f t="shared" ref="W515:W570" si="98">Q515&amp;"_"&amp;R515&amp;"_"&amp;S515&amp;"_"&amp;T515</f>
        <v>2025_79_0221_5</v>
      </c>
    </row>
    <row r="516" spans="1:23" x14ac:dyDescent="0.3">
      <c r="A516" t="str">
        <f t="shared" si="88"/>
        <v>7950221</v>
      </c>
      <c r="B516" t="str">
        <f>IF('Source - Funds'!A516="","",'Source - Funds'!A516)</f>
        <v>2026</v>
      </c>
      <c r="C516" t="str">
        <f>IF('Source - Funds'!B516="","",'Source - Funds'!B516)</f>
        <v>79</v>
      </c>
      <c r="D516" t="str">
        <f>IF('Source - Funds'!C516="","",'Source - Funds'!C516)</f>
        <v>5</v>
      </c>
      <c r="E516" t="str">
        <f>IF('Source - Funds'!D516="","",'Source - Funds'!D516)</f>
        <v>0221</v>
      </c>
      <c r="F516" t="str">
        <f>IF('Source - Funds'!E516="","",'Source - Funds'!E516)</f>
        <v>WEST LAFAYETTE PUBLIC LIBRARY</v>
      </c>
      <c r="G516" t="str">
        <f>IF('Source - Funds'!F516="","",'Source - Funds'!F516)</f>
        <v>0180</v>
      </c>
      <c r="H516" t="str">
        <f>IF('Source - Funds'!G516="","",'Source - Funds'!G516)</f>
        <v>DEBT SERVICE</v>
      </c>
      <c r="I516">
        <f>IF('Source - Funds'!H516="","",'Source - Funds'!H516)</f>
        <v>892100</v>
      </c>
      <c r="J516" t="str">
        <f>IF('Source - Funds'!I516="","",'Source - Funds'!I516)</f>
        <v/>
      </c>
      <c r="K516" t="str">
        <f>IF('Source - Funds'!J516="","",'Source - Funds'!J516)</f>
        <v>N</v>
      </c>
      <c r="L516">
        <f t="shared" si="89"/>
        <v>2307952</v>
      </c>
      <c r="M516">
        <v>1.04</v>
      </c>
      <c r="N516" s="24">
        <f t="shared" si="90"/>
        <v>2400270.08</v>
      </c>
      <c r="O516" s="24">
        <f t="shared" si="91"/>
        <v>2400269.08</v>
      </c>
      <c r="P516" s="23">
        <f t="shared" si="92"/>
        <v>2400269</v>
      </c>
      <c r="Q516" s="26" t="s">
        <v>215</v>
      </c>
      <c r="R516" t="str">
        <f t="shared" si="93"/>
        <v>79</v>
      </c>
      <c r="S516" t="str">
        <f t="shared" si="94"/>
        <v>0221</v>
      </c>
      <c r="T516" t="str">
        <f t="shared" si="95"/>
        <v>5</v>
      </c>
      <c r="U516" s="27">
        <f t="shared" si="96"/>
        <v>2400269</v>
      </c>
      <c r="V516" t="str">
        <f t="shared" si="97"/>
        <v>79-5-0221</v>
      </c>
      <c r="W516" t="str">
        <f t="shared" si="98"/>
        <v>2025_79_0221_5</v>
      </c>
    </row>
    <row r="517" spans="1:23" x14ac:dyDescent="0.3">
      <c r="A517" t="str">
        <f t="shared" si="88"/>
        <v>7950280</v>
      </c>
      <c r="B517" t="str">
        <f>IF('Source - Funds'!A517="","",'Source - Funds'!A517)</f>
        <v>2026</v>
      </c>
      <c r="C517" t="str">
        <f>IF('Source - Funds'!B517="","",'Source - Funds'!B517)</f>
        <v>79</v>
      </c>
      <c r="D517" t="str">
        <f>IF('Source - Funds'!C517="","",'Source - Funds'!C517)</f>
        <v>5</v>
      </c>
      <c r="E517" t="str">
        <f>IF('Source - Funds'!D517="","",'Source - Funds'!D517)</f>
        <v>0280</v>
      </c>
      <c r="F517" t="str">
        <f>IF('Source - Funds'!E517="","",'Source - Funds'!E517)</f>
        <v>TIPPECANOE COUNTY PUBLIC LIBRARY</v>
      </c>
      <c r="G517" t="str">
        <f>IF('Source - Funds'!F517="","",'Source - Funds'!F517)</f>
        <v>0180</v>
      </c>
      <c r="H517" t="str">
        <f>IF('Source - Funds'!G517="","",'Source - Funds'!G517)</f>
        <v>DEBT SERVICE</v>
      </c>
      <c r="I517">
        <f>IF('Source - Funds'!H517="","",'Source - Funds'!H517)</f>
        <v>671510</v>
      </c>
      <c r="J517" t="str">
        <f>IF('Source - Funds'!I517="","",'Source - Funds'!I517)</f>
        <v/>
      </c>
      <c r="K517" t="str">
        <f>IF('Source - Funds'!J517="","",'Source - Funds'!J517)</f>
        <v>N</v>
      </c>
      <c r="L517">
        <f t="shared" si="89"/>
        <v>7805260</v>
      </c>
      <c r="M517">
        <v>1.04</v>
      </c>
      <c r="N517" s="24">
        <f t="shared" si="90"/>
        <v>8117470.4000000004</v>
      </c>
      <c r="O517" s="24">
        <f t="shared" si="91"/>
        <v>8117469.4000000004</v>
      </c>
      <c r="P517" s="23">
        <f t="shared" si="92"/>
        <v>8117469</v>
      </c>
      <c r="Q517" s="26" t="s">
        <v>215</v>
      </c>
      <c r="R517" t="str">
        <f t="shared" si="93"/>
        <v>79</v>
      </c>
      <c r="S517" t="str">
        <f t="shared" si="94"/>
        <v>0280</v>
      </c>
      <c r="T517" t="str">
        <f t="shared" si="95"/>
        <v>5</v>
      </c>
      <c r="U517" s="27">
        <f t="shared" si="96"/>
        <v>8117469</v>
      </c>
      <c r="V517" t="str">
        <f t="shared" si="97"/>
        <v>79-5-0280</v>
      </c>
      <c r="W517" t="str">
        <f t="shared" si="98"/>
        <v>2025_79_0280_5</v>
      </c>
    </row>
    <row r="518" spans="1:23" x14ac:dyDescent="0.3">
      <c r="A518" t="str">
        <f t="shared" si="88"/>
        <v>7950280</v>
      </c>
      <c r="B518" t="str">
        <f>IF('Source - Funds'!A518="","",'Source - Funds'!A518)</f>
        <v>2026</v>
      </c>
      <c r="C518" t="str">
        <f>IF('Source - Funds'!B518="","",'Source - Funds'!B518)</f>
        <v>79</v>
      </c>
      <c r="D518" t="str">
        <f>IF('Source - Funds'!C518="","",'Source - Funds'!C518)</f>
        <v>5</v>
      </c>
      <c r="E518" t="str">
        <f>IF('Source - Funds'!D518="","",'Source - Funds'!D518)</f>
        <v>0280</v>
      </c>
      <c r="F518" t="str">
        <f>IF('Source - Funds'!E518="","",'Source - Funds'!E518)</f>
        <v>TIPPECANOE COUNTY PUBLIC LIBRARY</v>
      </c>
      <c r="G518" t="str">
        <f>IF('Source - Funds'!F518="","",'Source - Funds'!F518)</f>
        <v>0101</v>
      </c>
      <c r="H518" t="str">
        <f>IF('Source - Funds'!G518="","",'Source - Funds'!G518)</f>
        <v>GENERAL</v>
      </c>
      <c r="I518">
        <f>IF('Source - Funds'!H518="","",'Source - Funds'!H518)</f>
        <v>7133750</v>
      </c>
      <c r="J518" t="str">
        <f>IF('Source - Funds'!I518="","",'Source - Funds'!I518)</f>
        <v/>
      </c>
      <c r="K518" t="str">
        <f>IF('Source - Funds'!J518="","",'Source - Funds'!J518)</f>
        <v>N</v>
      </c>
      <c r="L518">
        <f t="shared" si="89"/>
        <v>7805260</v>
      </c>
      <c r="M518">
        <v>1.04</v>
      </c>
      <c r="N518" s="24">
        <f t="shared" si="90"/>
        <v>8117470.4000000004</v>
      </c>
      <c r="O518" s="24">
        <f t="shared" si="91"/>
        <v>8117469.4000000004</v>
      </c>
      <c r="P518" s="23">
        <f t="shared" si="92"/>
        <v>8117469</v>
      </c>
      <c r="Q518" s="26" t="s">
        <v>215</v>
      </c>
      <c r="R518" t="str">
        <f t="shared" si="93"/>
        <v>79</v>
      </c>
      <c r="S518" t="str">
        <f t="shared" si="94"/>
        <v>0280</v>
      </c>
      <c r="T518" t="str">
        <f t="shared" si="95"/>
        <v>5</v>
      </c>
      <c r="U518" s="27">
        <f t="shared" si="96"/>
        <v>8117469</v>
      </c>
      <c r="V518" t="str">
        <f t="shared" si="97"/>
        <v>79-5-0280</v>
      </c>
      <c r="W518" t="str">
        <f t="shared" si="98"/>
        <v>2025_79_0280_5</v>
      </c>
    </row>
    <row r="519" spans="1:23" x14ac:dyDescent="0.3">
      <c r="A519" t="str">
        <f t="shared" si="88"/>
        <v>8050222</v>
      </c>
      <c r="B519" t="str">
        <f>IF('Source - Funds'!A519="","",'Source - Funds'!A519)</f>
        <v>2026</v>
      </c>
      <c r="C519" t="str">
        <f>IF('Source - Funds'!B519="","",'Source - Funds'!B519)</f>
        <v>80</v>
      </c>
      <c r="D519" t="str">
        <f>IF('Source - Funds'!C519="","",'Source - Funds'!C519)</f>
        <v>5</v>
      </c>
      <c r="E519" t="str">
        <f>IF('Source - Funds'!D519="","",'Source - Funds'!D519)</f>
        <v>0222</v>
      </c>
      <c r="F519" t="str">
        <f>IF('Source - Funds'!E519="","",'Source - Funds'!E519)</f>
        <v>TIPTON COUNTY PUBLIC LIBRARY</v>
      </c>
      <c r="G519" t="str">
        <f>IF('Source - Funds'!F519="","",'Source - Funds'!F519)</f>
        <v>0101</v>
      </c>
      <c r="H519" t="str">
        <f>IF('Source - Funds'!G519="","",'Source - Funds'!G519)</f>
        <v>GENERAL</v>
      </c>
      <c r="I519">
        <f>IF('Source - Funds'!H519="","",'Source - Funds'!H519)</f>
        <v>2129928</v>
      </c>
      <c r="J519" t="str">
        <f>IF('Source - Funds'!I519="","",'Source - Funds'!I519)</f>
        <v/>
      </c>
      <c r="K519" t="str">
        <f>IF('Source - Funds'!J519="","",'Source - Funds'!J519)</f>
        <v>N</v>
      </c>
      <c r="L519">
        <f t="shared" si="89"/>
        <v>2149928</v>
      </c>
      <c r="M519">
        <v>1.04</v>
      </c>
      <c r="N519" s="24">
        <f t="shared" si="90"/>
        <v>2235925.12</v>
      </c>
      <c r="O519" s="24">
        <f t="shared" si="91"/>
        <v>2235924.12</v>
      </c>
      <c r="P519" s="23">
        <f t="shared" si="92"/>
        <v>2235924</v>
      </c>
      <c r="Q519" s="26" t="s">
        <v>215</v>
      </c>
      <c r="R519" t="str">
        <f t="shared" si="93"/>
        <v>80</v>
      </c>
      <c r="S519" t="str">
        <f t="shared" si="94"/>
        <v>0222</v>
      </c>
      <c r="T519" t="str">
        <f t="shared" si="95"/>
        <v>5</v>
      </c>
      <c r="U519" s="27">
        <f t="shared" si="96"/>
        <v>2235924</v>
      </c>
      <c r="V519" t="str">
        <f t="shared" si="97"/>
        <v>80-5-0222</v>
      </c>
      <c r="W519" t="str">
        <f t="shared" si="98"/>
        <v>2025_80_0222_5</v>
      </c>
    </row>
    <row r="520" spans="1:23" x14ac:dyDescent="0.3">
      <c r="A520" t="str">
        <f t="shared" si="88"/>
        <v>8050222</v>
      </c>
      <c r="B520" t="str">
        <f>IF('Source - Funds'!A520="","",'Source - Funds'!A520)</f>
        <v>2026</v>
      </c>
      <c r="C520" t="str">
        <f>IF('Source - Funds'!B520="","",'Source - Funds'!B520)</f>
        <v>80</v>
      </c>
      <c r="D520" t="str">
        <f>IF('Source - Funds'!C520="","",'Source - Funds'!C520)</f>
        <v>5</v>
      </c>
      <c r="E520" t="str">
        <f>IF('Source - Funds'!D520="","",'Source - Funds'!D520)</f>
        <v>0222</v>
      </c>
      <c r="F520" t="str">
        <f>IF('Source - Funds'!E520="","",'Source - Funds'!E520)</f>
        <v>TIPTON COUNTY PUBLIC LIBRARY</v>
      </c>
      <c r="G520" t="str">
        <f>IF('Source - Funds'!F520="","",'Source - Funds'!F520)</f>
        <v>0061</v>
      </c>
      <c r="H520" t="str">
        <f>IF('Source - Funds'!G520="","",'Source - Funds'!G520)</f>
        <v>RAINY DAY</v>
      </c>
      <c r="I520">
        <f>IF('Source - Funds'!H520="","",'Source - Funds'!H520)</f>
        <v>20000</v>
      </c>
      <c r="J520" t="str">
        <f>IF('Source - Funds'!I520="","",'Source - Funds'!I520)</f>
        <v/>
      </c>
      <c r="K520" t="str">
        <f>IF('Source - Funds'!J520="","",'Source - Funds'!J520)</f>
        <v>N</v>
      </c>
      <c r="L520">
        <f t="shared" si="89"/>
        <v>2149928</v>
      </c>
      <c r="M520">
        <v>1.04</v>
      </c>
      <c r="N520" s="24">
        <f t="shared" si="90"/>
        <v>2235925.12</v>
      </c>
      <c r="O520" s="24">
        <f t="shared" si="91"/>
        <v>2235924.12</v>
      </c>
      <c r="P520" s="23">
        <f t="shared" si="92"/>
        <v>2235924</v>
      </c>
      <c r="Q520" s="26" t="s">
        <v>215</v>
      </c>
      <c r="R520" t="str">
        <f t="shared" si="93"/>
        <v>80</v>
      </c>
      <c r="S520" t="str">
        <f t="shared" si="94"/>
        <v>0222</v>
      </c>
      <c r="T520" t="str">
        <f t="shared" si="95"/>
        <v>5</v>
      </c>
      <c r="U520" s="27">
        <f t="shared" si="96"/>
        <v>2235924</v>
      </c>
      <c r="V520" t="str">
        <f t="shared" si="97"/>
        <v>80-5-0222</v>
      </c>
      <c r="W520" t="str">
        <f t="shared" si="98"/>
        <v>2025_80_0222_5</v>
      </c>
    </row>
    <row r="521" spans="1:23" x14ac:dyDescent="0.3">
      <c r="A521" t="str">
        <f t="shared" si="88"/>
        <v>8050222</v>
      </c>
      <c r="B521" t="str">
        <f>IF('Source - Funds'!A521="","",'Source - Funds'!A521)</f>
        <v>2026</v>
      </c>
      <c r="C521" t="str">
        <f>IF('Source - Funds'!B521="","",'Source - Funds'!B521)</f>
        <v>80</v>
      </c>
      <c r="D521" t="str">
        <f>IF('Source - Funds'!C521="","",'Source - Funds'!C521)</f>
        <v>5</v>
      </c>
      <c r="E521" t="str">
        <f>IF('Source - Funds'!D521="","",'Source - Funds'!D521)</f>
        <v>0222</v>
      </c>
      <c r="F521" t="str">
        <f>IF('Source - Funds'!E521="","",'Source - Funds'!E521)</f>
        <v>TIPTON COUNTY PUBLIC LIBRARY</v>
      </c>
      <c r="G521" t="str">
        <f>IF('Source - Funds'!F521="","",'Source - Funds'!F521)</f>
        <v>2011</v>
      </c>
      <c r="H521" t="str">
        <f>IF('Source - Funds'!G521="","",'Source - Funds'!G521)</f>
        <v>LIRF</v>
      </c>
      <c r="I521">
        <f>IF('Source - Funds'!H521="","",'Source - Funds'!H521)</f>
        <v>0</v>
      </c>
      <c r="J521" t="str">
        <f>IF('Source - Funds'!I521="","",'Source - Funds'!I521)</f>
        <v/>
      </c>
      <c r="K521" t="str">
        <f>IF('Source - Funds'!J521="","",'Source - Funds'!J521)</f>
        <v>N</v>
      </c>
      <c r="L521">
        <f t="shared" si="89"/>
        <v>2149928</v>
      </c>
      <c r="M521">
        <v>1.04</v>
      </c>
      <c r="N521" s="24">
        <f t="shared" si="90"/>
        <v>2235925.12</v>
      </c>
      <c r="O521" s="24">
        <f t="shared" si="91"/>
        <v>2235924.12</v>
      </c>
      <c r="P521" s="23">
        <f t="shared" si="92"/>
        <v>2235924</v>
      </c>
      <c r="Q521" s="26" t="s">
        <v>215</v>
      </c>
      <c r="R521" t="str">
        <f t="shared" si="93"/>
        <v>80</v>
      </c>
      <c r="S521" t="str">
        <f t="shared" si="94"/>
        <v>0222</v>
      </c>
      <c r="T521" t="str">
        <f t="shared" si="95"/>
        <v>5</v>
      </c>
      <c r="U521" s="27">
        <f t="shared" si="96"/>
        <v>2235924</v>
      </c>
      <c r="V521" t="str">
        <f t="shared" si="97"/>
        <v>80-5-0222</v>
      </c>
      <c r="W521" t="str">
        <f t="shared" si="98"/>
        <v>2025_80_0222_5</v>
      </c>
    </row>
    <row r="522" spans="1:23" x14ac:dyDescent="0.3">
      <c r="A522" t="str">
        <f t="shared" si="88"/>
        <v>8150223</v>
      </c>
      <c r="B522" t="str">
        <f>IF('Source - Funds'!A522="","",'Source - Funds'!A522)</f>
        <v>2026</v>
      </c>
      <c r="C522" t="str">
        <f>IF('Source - Funds'!B522="","",'Source - Funds'!B522)</f>
        <v>81</v>
      </c>
      <c r="D522" t="str">
        <f>IF('Source - Funds'!C522="","",'Source - Funds'!C522)</f>
        <v>5</v>
      </c>
      <c r="E522" t="str">
        <f>IF('Source - Funds'!D522="","",'Source - Funds'!D522)</f>
        <v>0223</v>
      </c>
      <c r="F522" t="str">
        <f>IF('Source - Funds'!E522="","",'Source - Funds'!E522)</f>
        <v>UNION COUNTY PUBLIC LIBRARY</v>
      </c>
      <c r="G522" t="str">
        <f>IF('Source - Funds'!F522="","",'Source - Funds'!F522)</f>
        <v>0182</v>
      </c>
      <c r="H522" t="str">
        <f>IF('Source - Funds'!G522="","",'Source - Funds'!G522)</f>
        <v>BOND #2</v>
      </c>
      <c r="I522">
        <f>IF('Source - Funds'!H522="","",'Source - Funds'!H522)</f>
        <v>468750</v>
      </c>
      <c r="J522" t="str">
        <f>IF('Source - Funds'!I522="","",'Source - Funds'!I522)</f>
        <v/>
      </c>
      <c r="K522" t="str">
        <f>IF('Source - Funds'!J522="","",'Source - Funds'!J522)</f>
        <v>N</v>
      </c>
      <c r="L522">
        <f t="shared" si="89"/>
        <v>1366195</v>
      </c>
      <c r="M522">
        <v>1.04</v>
      </c>
      <c r="N522" s="24">
        <f t="shared" si="90"/>
        <v>1420842.8</v>
      </c>
      <c r="O522" s="24">
        <f t="shared" si="91"/>
        <v>1420841.8</v>
      </c>
      <c r="P522" s="23">
        <f t="shared" si="92"/>
        <v>1420841</v>
      </c>
      <c r="Q522" s="26" t="s">
        <v>215</v>
      </c>
      <c r="R522" t="str">
        <f t="shared" si="93"/>
        <v>81</v>
      </c>
      <c r="S522" t="str">
        <f t="shared" si="94"/>
        <v>0223</v>
      </c>
      <c r="T522" t="str">
        <f t="shared" si="95"/>
        <v>5</v>
      </c>
      <c r="U522" s="27">
        <f t="shared" si="96"/>
        <v>1420841</v>
      </c>
      <c r="V522" t="str">
        <f t="shared" si="97"/>
        <v>81-5-0223</v>
      </c>
      <c r="W522" t="str">
        <f t="shared" si="98"/>
        <v>2025_81_0223_5</v>
      </c>
    </row>
    <row r="523" spans="1:23" x14ac:dyDescent="0.3">
      <c r="A523" t="str">
        <f t="shared" si="88"/>
        <v>8150223</v>
      </c>
      <c r="B523" t="str">
        <f>IF('Source - Funds'!A523="","",'Source - Funds'!A523)</f>
        <v>2026</v>
      </c>
      <c r="C523" t="str">
        <f>IF('Source - Funds'!B523="","",'Source - Funds'!B523)</f>
        <v>81</v>
      </c>
      <c r="D523" t="str">
        <f>IF('Source - Funds'!C523="","",'Source - Funds'!C523)</f>
        <v>5</v>
      </c>
      <c r="E523" t="str">
        <f>IF('Source - Funds'!D523="","",'Source - Funds'!D523)</f>
        <v>0223</v>
      </c>
      <c r="F523" t="str">
        <f>IF('Source - Funds'!E523="","",'Source - Funds'!E523)</f>
        <v>UNION COUNTY PUBLIC LIBRARY</v>
      </c>
      <c r="G523" t="str">
        <f>IF('Source - Funds'!F523="","",'Source - Funds'!F523)</f>
        <v>0101</v>
      </c>
      <c r="H523" t="str">
        <f>IF('Source - Funds'!G523="","",'Source - Funds'!G523)</f>
        <v>GENERAL</v>
      </c>
      <c r="I523">
        <f>IF('Source - Funds'!H523="","",'Source - Funds'!H523)</f>
        <v>897445</v>
      </c>
      <c r="J523" t="str">
        <f>IF('Source - Funds'!I523="","",'Source - Funds'!I523)</f>
        <v/>
      </c>
      <c r="K523" t="str">
        <f>IF('Source - Funds'!J523="","",'Source - Funds'!J523)</f>
        <v>N</v>
      </c>
      <c r="L523">
        <f t="shared" si="89"/>
        <v>1366195</v>
      </c>
      <c r="M523">
        <v>1.04</v>
      </c>
      <c r="N523" s="24">
        <f t="shared" si="90"/>
        <v>1420842.8</v>
      </c>
      <c r="O523" s="24">
        <f t="shared" si="91"/>
        <v>1420841.8</v>
      </c>
      <c r="P523" s="23">
        <f t="shared" si="92"/>
        <v>1420841</v>
      </c>
      <c r="Q523" s="26" t="s">
        <v>215</v>
      </c>
      <c r="R523" t="str">
        <f t="shared" si="93"/>
        <v>81</v>
      </c>
      <c r="S523" t="str">
        <f t="shared" si="94"/>
        <v>0223</v>
      </c>
      <c r="T523" t="str">
        <f t="shared" si="95"/>
        <v>5</v>
      </c>
      <c r="U523" s="27">
        <f t="shared" si="96"/>
        <v>1420841</v>
      </c>
      <c r="V523" t="str">
        <f t="shared" si="97"/>
        <v>81-5-0223</v>
      </c>
      <c r="W523" t="str">
        <f t="shared" si="98"/>
        <v>2025_81_0223_5</v>
      </c>
    </row>
    <row r="524" spans="1:23" x14ac:dyDescent="0.3">
      <c r="A524" t="str">
        <f t="shared" si="88"/>
        <v>8250265</v>
      </c>
      <c r="B524" t="str">
        <f>IF('Source - Funds'!A524="","",'Source - Funds'!A524)</f>
        <v>2026</v>
      </c>
      <c r="C524" t="str">
        <f>IF('Source - Funds'!B524="","",'Source - Funds'!B524)</f>
        <v>82</v>
      </c>
      <c r="D524" t="str">
        <f>IF('Source - Funds'!C524="","",'Source - Funds'!C524)</f>
        <v>5</v>
      </c>
      <c r="E524" t="str">
        <f>IF('Source - Funds'!D524="","",'Source - Funds'!D524)</f>
        <v>0265</v>
      </c>
      <c r="F524" t="str">
        <f>IF('Source - Funds'!E524="","",'Source - Funds'!E524)</f>
        <v>EVANSVILLE-VANDERBURGH COUNTY PUBLIC LIB</v>
      </c>
      <c r="G524" t="str">
        <f>IF('Source - Funds'!F524="","",'Source - Funds'!F524)</f>
        <v>0101</v>
      </c>
      <c r="H524" t="str">
        <f>IF('Source - Funds'!G524="","",'Source - Funds'!G524)</f>
        <v>GENERAL</v>
      </c>
      <c r="I524">
        <f>IF('Source - Funds'!H524="","",'Source - Funds'!H524)</f>
        <v>17300240</v>
      </c>
      <c r="J524" t="str">
        <f>IF('Source - Funds'!I524="","",'Source - Funds'!I524)</f>
        <v/>
      </c>
      <c r="K524" t="str">
        <f>IF('Source - Funds'!J524="","",'Source - Funds'!J524)</f>
        <v>N</v>
      </c>
      <c r="L524">
        <f t="shared" si="89"/>
        <v>23172181</v>
      </c>
      <c r="M524">
        <v>1.04</v>
      </c>
      <c r="N524" s="24">
        <f t="shared" si="90"/>
        <v>24099068.240000002</v>
      </c>
      <c r="O524" s="24">
        <f t="shared" si="91"/>
        <v>24099067.240000002</v>
      </c>
      <c r="P524" s="23">
        <f t="shared" si="92"/>
        <v>24099067</v>
      </c>
      <c r="Q524" s="26" t="s">
        <v>215</v>
      </c>
      <c r="R524" t="str">
        <f t="shared" si="93"/>
        <v>82</v>
      </c>
      <c r="S524" t="str">
        <f t="shared" si="94"/>
        <v>0265</v>
      </c>
      <c r="T524" t="str">
        <f t="shared" si="95"/>
        <v>5</v>
      </c>
      <c r="U524" s="27">
        <f t="shared" si="96"/>
        <v>24099067</v>
      </c>
      <c r="V524" t="str">
        <f t="shared" si="97"/>
        <v>82-5-0265</v>
      </c>
      <c r="W524" t="str">
        <f t="shared" si="98"/>
        <v>2025_82_0265_5</v>
      </c>
    </row>
    <row r="525" spans="1:23" x14ac:dyDescent="0.3">
      <c r="A525" t="str">
        <f t="shared" si="88"/>
        <v>8250265</v>
      </c>
      <c r="B525" t="str">
        <f>IF('Source - Funds'!A525="","",'Source - Funds'!A525)</f>
        <v>2026</v>
      </c>
      <c r="C525" t="str">
        <f>IF('Source - Funds'!B525="","",'Source - Funds'!B525)</f>
        <v>82</v>
      </c>
      <c r="D525" t="str">
        <f>IF('Source - Funds'!C525="","",'Source - Funds'!C525)</f>
        <v>5</v>
      </c>
      <c r="E525" t="str">
        <f>IF('Source - Funds'!D525="","",'Source - Funds'!D525)</f>
        <v>0265</v>
      </c>
      <c r="F525" t="str">
        <f>IF('Source - Funds'!E525="","",'Source - Funds'!E525)</f>
        <v>EVANSVILLE-VANDERBURGH COUNTY PUBLIC LIB</v>
      </c>
      <c r="G525" t="str">
        <f>IF('Source - Funds'!F525="","",'Source - Funds'!F525)</f>
        <v>0061</v>
      </c>
      <c r="H525" t="str">
        <f>IF('Source - Funds'!G525="","",'Source - Funds'!G525)</f>
        <v>RAINY DAY</v>
      </c>
      <c r="I525">
        <f>IF('Source - Funds'!H525="","",'Source - Funds'!H525)</f>
        <v>550000</v>
      </c>
      <c r="J525" t="str">
        <f>IF('Source - Funds'!I525="","",'Source - Funds'!I525)</f>
        <v/>
      </c>
      <c r="K525" t="str">
        <f>IF('Source - Funds'!J525="","",'Source - Funds'!J525)</f>
        <v>N</v>
      </c>
      <c r="L525">
        <f t="shared" si="89"/>
        <v>23172181</v>
      </c>
      <c r="M525">
        <v>1.04</v>
      </c>
      <c r="N525" s="24">
        <f t="shared" si="90"/>
        <v>24099068.240000002</v>
      </c>
      <c r="O525" s="24">
        <f t="shared" si="91"/>
        <v>24099067.240000002</v>
      </c>
      <c r="P525" s="23">
        <f t="shared" si="92"/>
        <v>24099067</v>
      </c>
      <c r="Q525" s="26" t="s">
        <v>215</v>
      </c>
      <c r="R525" t="str">
        <f t="shared" si="93"/>
        <v>82</v>
      </c>
      <c r="S525" t="str">
        <f t="shared" si="94"/>
        <v>0265</v>
      </c>
      <c r="T525" t="str">
        <f t="shared" si="95"/>
        <v>5</v>
      </c>
      <c r="U525" s="27">
        <f t="shared" si="96"/>
        <v>24099067</v>
      </c>
      <c r="V525" t="str">
        <f t="shared" si="97"/>
        <v>82-5-0265</v>
      </c>
      <c r="W525" t="str">
        <f t="shared" si="98"/>
        <v>2025_82_0265_5</v>
      </c>
    </row>
    <row r="526" spans="1:23" x14ac:dyDescent="0.3">
      <c r="A526" t="str">
        <f t="shared" si="88"/>
        <v>8250265</v>
      </c>
      <c r="B526" t="str">
        <f>IF('Source - Funds'!A526="","",'Source - Funds'!A526)</f>
        <v>2026</v>
      </c>
      <c r="C526" t="str">
        <f>IF('Source - Funds'!B526="","",'Source - Funds'!B526)</f>
        <v>82</v>
      </c>
      <c r="D526" t="str">
        <f>IF('Source - Funds'!C526="","",'Source - Funds'!C526)</f>
        <v>5</v>
      </c>
      <c r="E526" t="str">
        <f>IF('Source - Funds'!D526="","",'Source - Funds'!D526)</f>
        <v>0265</v>
      </c>
      <c r="F526" t="str">
        <f>IF('Source - Funds'!E526="","",'Source - Funds'!E526)</f>
        <v>EVANSVILLE-VANDERBURGH COUNTY PUBLIC LIB</v>
      </c>
      <c r="G526" t="str">
        <f>IF('Source - Funds'!F526="","",'Source - Funds'!F526)</f>
        <v>1230</v>
      </c>
      <c r="H526" t="str">
        <f>IF('Source - Funds'!G526="","",'Source - Funds'!G526)</f>
        <v>SPECIAL LIBRARY</v>
      </c>
      <c r="I526">
        <f>IF('Source - Funds'!H526="","",'Source - Funds'!H526)</f>
        <v>1410804</v>
      </c>
      <c r="J526" t="str">
        <f>IF('Source - Funds'!I526="","",'Source - Funds'!I526)</f>
        <v/>
      </c>
      <c r="K526" t="str">
        <f>IF('Source - Funds'!J526="","",'Source - Funds'!J526)</f>
        <v>N</v>
      </c>
      <c r="L526">
        <f t="shared" si="89"/>
        <v>23172181</v>
      </c>
      <c r="M526">
        <v>1.04</v>
      </c>
      <c r="N526" s="24">
        <f t="shared" si="90"/>
        <v>24099068.240000002</v>
      </c>
      <c r="O526" s="24">
        <f t="shared" si="91"/>
        <v>24099067.240000002</v>
      </c>
      <c r="P526" s="23">
        <f t="shared" si="92"/>
        <v>24099067</v>
      </c>
      <c r="Q526" s="26" t="s">
        <v>215</v>
      </c>
      <c r="R526" t="str">
        <f t="shared" si="93"/>
        <v>82</v>
      </c>
      <c r="S526" t="str">
        <f t="shared" si="94"/>
        <v>0265</v>
      </c>
      <c r="T526" t="str">
        <f t="shared" si="95"/>
        <v>5</v>
      </c>
      <c r="U526" s="27">
        <f t="shared" si="96"/>
        <v>24099067</v>
      </c>
      <c r="V526" t="str">
        <f t="shared" si="97"/>
        <v>82-5-0265</v>
      </c>
      <c r="W526" t="str">
        <f t="shared" si="98"/>
        <v>2025_82_0265_5</v>
      </c>
    </row>
    <row r="527" spans="1:23" x14ac:dyDescent="0.3">
      <c r="A527" t="str">
        <f t="shared" si="88"/>
        <v>8250265</v>
      </c>
      <c r="B527" t="str">
        <f>IF('Source - Funds'!A527="","",'Source - Funds'!A527)</f>
        <v>2026</v>
      </c>
      <c r="C527" t="str">
        <f>IF('Source - Funds'!B527="","",'Source - Funds'!B527)</f>
        <v>82</v>
      </c>
      <c r="D527" t="str">
        <f>IF('Source - Funds'!C527="","",'Source - Funds'!C527)</f>
        <v>5</v>
      </c>
      <c r="E527" t="str">
        <f>IF('Source - Funds'!D527="","",'Source - Funds'!D527)</f>
        <v>0265</v>
      </c>
      <c r="F527" t="str">
        <f>IF('Source - Funds'!E527="","",'Source - Funds'!E527)</f>
        <v>EVANSVILLE-VANDERBURGH COUNTY PUBLIC LIB</v>
      </c>
      <c r="G527" t="str">
        <f>IF('Source - Funds'!F527="","",'Source - Funds'!F527)</f>
        <v>2011</v>
      </c>
      <c r="H527" t="str">
        <f>IF('Source - Funds'!G527="","",'Source - Funds'!G527)</f>
        <v>LIRF</v>
      </c>
      <c r="I527">
        <f>IF('Source - Funds'!H527="","",'Source - Funds'!H527)</f>
        <v>275000</v>
      </c>
      <c r="J527" t="str">
        <f>IF('Source - Funds'!I527="","",'Source - Funds'!I527)</f>
        <v/>
      </c>
      <c r="K527" t="str">
        <f>IF('Source - Funds'!J527="","",'Source - Funds'!J527)</f>
        <v>N</v>
      </c>
      <c r="L527">
        <f t="shared" si="89"/>
        <v>23172181</v>
      </c>
      <c r="M527">
        <v>1.04</v>
      </c>
      <c r="N527" s="24">
        <f t="shared" si="90"/>
        <v>24099068.240000002</v>
      </c>
      <c r="O527" s="24">
        <f t="shared" si="91"/>
        <v>24099067.240000002</v>
      </c>
      <c r="P527" s="23">
        <f t="shared" si="92"/>
        <v>24099067</v>
      </c>
      <c r="Q527" s="26" t="s">
        <v>215</v>
      </c>
      <c r="R527" t="str">
        <f t="shared" si="93"/>
        <v>82</v>
      </c>
      <c r="S527" t="str">
        <f t="shared" si="94"/>
        <v>0265</v>
      </c>
      <c r="T527" t="str">
        <f t="shared" si="95"/>
        <v>5</v>
      </c>
      <c r="U527" s="27">
        <f t="shared" si="96"/>
        <v>24099067</v>
      </c>
      <c r="V527" t="str">
        <f t="shared" si="97"/>
        <v>82-5-0265</v>
      </c>
      <c r="W527" t="str">
        <f t="shared" si="98"/>
        <v>2025_82_0265_5</v>
      </c>
    </row>
    <row r="528" spans="1:23" x14ac:dyDescent="0.3">
      <c r="A528" t="str">
        <f t="shared" si="88"/>
        <v>8250265</v>
      </c>
      <c r="B528" t="str">
        <f>IF('Source - Funds'!A528="","",'Source - Funds'!A528)</f>
        <v>2026</v>
      </c>
      <c r="C528" t="str">
        <f>IF('Source - Funds'!B528="","",'Source - Funds'!B528)</f>
        <v>82</v>
      </c>
      <c r="D528" t="str">
        <f>IF('Source - Funds'!C528="","",'Source - Funds'!C528)</f>
        <v>5</v>
      </c>
      <c r="E528" t="str">
        <f>IF('Source - Funds'!D528="","",'Source - Funds'!D528)</f>
        <v>0265</v>
      </c>
      <c r="F528" t="str">
        <f>IF('Source - Funds'!E528="","",'Source - Funds'!E528)</f>
        <v>EVANSVILLE-VANDERBURGH COUNTY PUBLIC LIB</v>
      </c>
      <c r="G528" t="str">
        <f>IF('Source - Funds'!F528="","",'Source - Funds'!F528)</f>
        <v>0180</v>
      </c>
      <c r="H528" t="str">
        <f>IF('Source - Funds'!G528="","",'Source - Funds'!G528)</f>
        <v>DEBT SERVICE</v>
      </c>
      <c r="I528">
        <f>IF('Source - Funds'!H528="","",'Source - Funds'!H528)</f>
        <v>3636137</v>
      </c>
      <c r="J528" t="str">
        <f>IF('Source - Funds'!I528="","",'Source - Funds'!I528)</f>
        <v/>
      </c>
      <c r="K528" t="str">
        <f>IF('Source - Funds'!J528="","",'Source - Funds'!J528)</f>
        <v>N</v>
      </c>
      <c r="L528">
        <f t="shared" si="89"/>
        <v>23172181</v>
      </c>
      <c r="M528">
        <v>1.04</v>
      </c>
      <c r="N528" s="24">
        <f t="shared" si="90"/>
        <v>24099068.240000002</v>
      </c>
      <c r="O528" s="24">
        <f t="shared" si="91"/>
        <v>24099067.240000002</v>
      </c>
      <c r="P528" s="23">
        <f t="shared" si="92"/>
        <v>24099067</v>
      </c>
      <c r="Q528" s="26" t="s">
        <v>215</v>
      </c>
      <c r="R528" t="str">
        <f t="shared" si="93"/>
        <v>82</v>
      </c>
      <c r="S528" t="str">
        <f t="shared" si="94"/>
        <v>0265</v>
      </c>
      <c r="T528" t="str">
        <f t="shared" si="95"/>
        <v>5</v>
      </c>
      <c r="U528" s="27">
        <f t="shared" si="96"/>
        <v>24099067</v>
      </c>
      <c r="V528" t="str">
        <f t="shared" si="97"/>
        <v>82-5-0265</v>
      </c>
      <c r="W528" t="str">
        <f t="shared" si="98"/>
        <v>2025_82_0265_5</v>
      </c>
    </row>
    <row r="529" spans="1:23" x14ac:dyDescent="0.3">
      <c r="A529" t="str">
        <f t="shared" si="88"/>
        <v>8350227</v>
      </c>
      <c r="B529" t="str">
        <f>IF('Source - Funds'!A529="","",'Source - Funds'!A529)</f>
        <v>2026</v>
      </c>
      <c r="C529" t="str">
        <f>IF('Source - Funds'!B529="","",'Source - Funds'!B529)</f>
        <v>83</v>
      </c>
      <c r="D529" t="str">
        <f>IF('Source - Funds'!C529="","",'Source - Funds'!C529)</f>
        <v>5</v>
      </c>
      <c r="E529" t="str">
        <f>IF('Source - Funds'!D529="","",'Source - Funds'!D529)</f>
        <v>0227</v>
      </c>
      <c r="F529" t="str">
        <f>IF('Source - Funds'!E529="","",'Source - Funds'!E529)</f>
        <v>CLINTON PUBLIC LIBRARY</v>
      </c>
      <c r="G529" t="str">
        <f>IF('Source - Funds'!F529="","",'Source - Funds'!F529)</f>
        <v>0180</v>
      </c>
      <c r="H529" t="str">
        <f>IF('Source - Funds'!G529="","",'Source - Funds'!G529)</f>
        <v>DEBT SERVICE</v>
      </c>
      <c r="I529">
        <f>IF('Source - Funds'!H529="","",'Source - Funds'!H529)</f>
        <v>62288</v>
      </c>
      <c r="J529" t="str">
        <f>IF('Source - Funds'!I529="","",'Source - Funds'!I529)</f>
        <v/>
      </c>
      <c r="K529" t="str">
        <f>IF('Source - Funds'!J529="","",'Source - Funds'!J529)</f>
        <v>N</v>
      </c>
      <c r="L529">
        <f t="shared" si="89"/>
        <v>614526</v>
      </c>
      <c r="M529">
        <v>1.04</v>
      </c>
      <c r="N529" s="24">
        <f t="shared" si="90"/>
        <v>639107.04</v>
      </c>
      <c r="O529" s="24">
        <f t="shared" si="91"/>
        <v>639106.04</v>
      </c>
      <c r="P529" s="23">
        <f t="shared" si="92"/>
        <v>639106</v>
      </c>
      <c r="Q529" s="26" t="s">
        <v>215</v>
      </c>
      <c r="R529" t="str">
        <f t="shared" si="93"/>
        <v>83</v>
      </c>
      <c r="S529" t="str">
        <f t="shared" si="94"/>
        <v>0227</v>
      </c>
      <c r="T529" t="str">
        <f t="shared" si="95"/>
        <v>5</v>
      </c>
      <c r="U529" s="27">
        <f t="shared" si="96"/>
        <v>639106</v>
      </c>
      <c r="V529" t="str">
        <f t="shared" si="97"/>
        <v>83-5-0227</v>
      </c>
      <c r="W529" t="str">
        <f t="shared" si="98"/>
        <v>2025_83_0227_5</v>
      </c>
    </row>
    <row r="530" spans="1:23" x14ac:dyDescent="0.3">
      <c r="A530" t="str">
        <f t="shared" si="88"/>
        <v>8350227</v>
      </c>
      <c r="B530" t="str">
        <f>IF('Source - Funds'!A530="","",'Source - Funds'!A530)</f>
        <v>2026</v>
      </c>
      <c r="C530" t="str">
        <f>IF('Source - Funds'!B530="","",'Source - Funds'!B530)</f>
        <v>83</v>
      </c>
      <c r="D530" t="str">
        <f>IF('Source - Funds'!C530="","",'Source - Funds'!C530)</f>
        <v>5</v>
      </c>
      <c r="E530" t="str">
        <f>IF('Source - Funds'!D530="","",'Source - Funds'!D530)</f>
        <v>0227</v>
      </c>
      <c r="F530" t="str">
        <f>IF('Source - Funds'!E530="","",'Source - Funds'!E530)</f>
        <v>CLINTON PUBLIC LIBRARY</v>
      </c>
      <c r="G530" t="str">
        <f>IF('Source - Funds'!F530="","",'Source - Funds'!F530)</f>
        <v>0101</v>
      </c>
      <c r="H530" t="str">
        <f>IF('Source - Funds'!G530="","",'Source - Funds'!G530)</f>
        <v>GENERAL</v>
      </c>
      <c r="I530">
        <f>IF('Source - Funds'!H530="","",'Source - Funds'!H530)</f>
        <v>552238</v>
      </c>
      <c r="J530" t="str">
        <f>IF('Source - Funds'!I530="","",'Source - Funds'!I530)</f>
        <v/>
      </c>
      <c r="K530" t="str">
        <f>IF('Source - Funds'!J530="","",'Source - Funds'!J530)</f>
        <v>N</v>
      </c>
      <c r="L530">
        <f t="shared" si="89"/>
        <v>614526</v>
      </c>
      <c r="M530">
        <v>1.04</v>
      </c>
      <c r="N530" s="24">
        <f t="shared" si="90"/>
        <v>639107.04</v>
      </c>
      <c r="O530" s="24">
        <f t="shared" si="91"/>
        <v>639106.04</v>
      </c>
      <c r="P530" s="23">
        <f t="shared" si="92"/>
        <v>639106</v>
      </c>
      <c r="Q530" s="26" t="s">
        <v>215</v>
      </c>
      <c r="R530" t="str">
        <f t="shared" si="93"/>
        <v>83</v>
      </c>
      <c r="S530" t="str">
        <f t="shared" si="94"/>
        <v>0227</v>
      </c>
      <c r="T530" t="str">
        <f t="shared" si="95"/>
        <v>5</v>
      </c>
      <c r="U530" s="27">
        <f t="shared" si="96"/>
        <v>639106</v>
      </c>
      <c r="V530" t="str">
        <f t="shared" si="97"/>
        <v>83-5-0227</v>
      </c>
      <c r="W530" t="str">
        <f t="shared" si="98"/>
        <v>2025_83_0227_5</v>
      </c>
    </row>
    <row r="531" spans="1:23" x14ac:dyDescent="0.3">
      <c r="A531" t="str">
        <f t="shared" si="88"/>
        <v>8350228</v>
      </c>
      <c r="B531" t="str">
        <f>IF('Source - Funds'!A531="","",'Source - Funds'!A531)</f>
        <v>2026</v>
      </c>
      <c r="C531" t="str">
        <f>IF('Source - Funds'!B531="","",'Source - Funds'!B531)</f>
        <v>83</v>
      </c>
      <c r="D531" t="str">
        <f>IF('Source - Funds'!C531="","",'Source - Funds'!C531)</f>
        <v>5</v>
      </c>
      <c r="E531" t="str">
        <f>IF('Source - Funds'!D531="","",'Source - Funds'!D531)</f>
        <v>0228</v>
      </c>
      <c r="F531" t="str">
        <f>IF('Source - Funds'!E531="","",'Source - Funds'!E531)</f>
        <v>VERMILLION COUNTY PUBLIC LIBRARY</v>
      </c>
      <c r="G531" t="str">
        <f>IF('Source - Funds'!F531="","",'Source - Funds'!F531)</f>
        <v>0101</v>
      </c>
      <c r="H531" t="str">
        <f>IF('Source - Funds'!G531="","",'Source - Funds'!G531)</f>
        <v>GENERAL</v>
      </c>
      <c r="I531">
        <f>IF('Source - Funds'!H531="","",'Source - Funds'!H531)</f>
        <v>450289</v>
      </c>
      <c r="J531" t="str">
        <f>IF('Source - Funds'!I531="","",'Source - Funds'!I531)</f>
        <v/>
      </c>
      <c r="K531" t="str">
        <f>IF('Source - Funds'!J531="","",'Source - Funds'!J531)</f>
        <v>N</v>
      </c>
      <c r="L531">
        <f t="shared" si="89"/>
        <v>450289</v>
      </c>
      <c r="M531">
        <v>1.04</v>
      </c>
      <c r="N531" s="24">
        <f t="shared" si="90"/>
        <v>468300.56</v>
      </c>
      <c r="O531" s="24">
        <f t="shared" si="91"/>
        <v>468299.56</v>
      </c>
      <c r="P531" s="23">
        <f t="shared" si="92"/>
        <v>468299</v>
      </c>
      <c r="Q531" s="26" t="s">
        <v>215</v>
      </c>
      <c r="R531" t="str">
        <f t="shared" si="93"/>
        <v>83</v>
      </c>
      <c r="S531" t="str">
        <f t="shared" si="94"/>
        <v>0228</v>
      </c>
      <c r="T531" t="str">
        <f t="shared" si="95"/>
        <v>5</v>
      </c>
      <c r="U531" s="27">
        <f t="shared" si="96"/>
        <v>468299</v>
      </c>
      <c r="V531" t="str">
        <f t="shared" si="97"/>
        <v>83-5-0228</v>
      </c>
      <c r="W531" t="str">
        <f t="shared" si="98"/>
        <v>2025_83_0228_5</v>
      </c>
    </row>
    <row r="532" spans="1:23" x14ac:dyDescent="0.3">
      <c r="A532" t="str">
        <f t="shared" si="88"/>
        <v>8450229</v>
      </c>
      <c r="B532" t="str">
        <f>IF('Source - Funds'!A532="","",'Source - Funds'!A532)</f>
        <v>2026</v>
      </c>
      <c r="C532" t="str">
        <f>IF('Source - Funds'!B532="","",'Source - Funds'!B532)</f>
        <v>84</v>
      </c>
      <c r="D532" t="str">
        <f>IF('Source - Funds'!C532="","",'Source - Funds'!C532)</f>
        <v>5</v>
      </c>
      <c r="E532" t="str">
        <f>IF('Source - Funds'!D532="","",'Source - Funds'!D532)</f>
        <v>0229</v>
      </c>
      <c r="F532" t="str">
        <f>IF('Source - Funds'!E532="","",'Source - Funds'!E532)</f>
        <v>VIGO COUNTY PUBLIC LIBRARY</v>
      </c>
      <c r="G532" t="str">
        <f>IF('Source - Funds'!F532="","",'Source - Funds'!F532)</f>
        <v>0101</v>
      </c>
      <c r="H532" t="str">
        <f>IF('Source - Funds'!G532="","",'Source - Funds'!G532)</f>
        <v>GENERAL</v>
      </c>
      <c r="I532">
        <f>IF('Source - Funds'!H532="","",'Source - Funds'!H532)</f>
        <v>10779073</v>
      </c>
      <c r="J532" t="str">
        <f>IF('Source - Funds'!I532="","",'Source - Funds'!I532)</f>
        <v/>
      </c>
      <c r="K532" t="str">
        <f>IF('Source - Funds'!J532="","",'Source - Funds'!J532)</f>
        <v>N</v>
      </c>
      <c r="L532">
        <f t="shared" si="89"/>
        <v>10779073</v>
      </c>
      <c r="M532">
        <v>1.04</v>
      </c>
      <c r="N532" s="24">
        <f t="shared" si="90"/>
        <v>11210235.92</v>
      </c>
      <c r="O532" s="24">
        <f t="shared" si="91"/>
        <v>11210234.92</v>
      </c>
      <c r="P532" s="23">
        <f t="shared" si="92"/>
        <v>11210234</v>
      </c>
      <c r="Q532" s="26" t="s">
        <v>215</v>
      </c>
      <c r="R532" t="str">
        <f t="shared" si="93"/>
        <v>84</v>
      </c>
      <c r="S532" t="str">
        <f t="shared" si="94"/>
        <v>0229</v>
      </c>
      <c r="T532" t="str">
        <f t="shared" si="95"/>
        <v>5</v>
      </c>
      <c r="U532" s="27">
        <f t="shared" si="96"/>
        <v>11210234</v>
      </c>
      <c r="V532" t="str">
        <f t="shared" si="97"/>
        <v>84-5-0229</v>
      </c>
      <c r="W532" t="str">
        <f t="shared" si="98"/>
        <v>2025_84_0229_5</v>
      </c>
    </row>
    <row r="533" spans="1:23" x14ac:dyDescent="0.3">
      <c r="A533" t="str">
        <f t="shared" si="88"/>
        <v>8550230</v>
      </c>
      <c r="B533" t="str">
        <f>IF('Source - Funds'!A533="","",'Source - Funds'!A533)</f>
        <v>2026</v>
      </c>
      <c r="C533" t="str">
        <f>IF('Source - Funds'!B533="","",'Source - Funds'!B533)</f>
        <v>85</v>
      </c>
      <c r="D533" t="str">
        <f>IF('Source - Funds'!C533="","",'Source - Funds'!C533)</f>
        <v>5</v>
      </c>
      <c r="E533" t="str">
        <f>IF('Source - Funds'!D533="","",'Source - Funds'!D533)</f>
        <v>0230</v>
      </c>
      <c r="F533" t="str">
        <f>IF('Source - Funds'!E533="","",'Source - Funds'!E533)</f>
        <v>NORTH MANCHESTER PUBLIC LIBRARY</v>
      </c>
      <c r="G533" t="str">
        <f>IF('Source - Funds'!F533="","",'Source - Funds'!F533)</f>
        <v>0101</v>
      </c>
      <c r="H533" t="str">
        <f>IF('Source - Funds'!G533="","",'Source - Funds'!G533)</f>
        <v>GENERAL</v>
      </c>
      <c r="I533">
        <f>IF('Source - Funds'!H533="","",'Source - Funds'!H533)</f>
        <v>727056</v>
      </c>
      <c r="J533" t="str">
        <f>IF('Source - Funds'!I533="","",'Source - Funds'!I533)</f>
        <v/>
      </c>
      <c r="K533" t="str">
        <f>IF('Source - Funds'!J533="","",'Source - Funds'!J533)</f>
        <v>N</v>
      </c>
      <c r="L533">
        <f t="shared" si="89"/>
        <v>762056</v>
      </c>
      <c r="M533">
        <v>1.04</v>
      </c>
      <c r="N533" s="24">
        <f t="shared" si="90"/>
        <v>792538.24</v>
      </c>
      <c r="O533" s="24">
        <f t="shared" si="91"/>
        <v>792537.24</v>
      </c>
      <c r="P533" s="23">
        <f t="shared" si="92"/>
        <v>792537</v>
      </c>
      <c r="Q533" s="26" t="s">
        <v>215</v>
      </c>
      <c r="R533" t="str">
        <f t="shared" si="93"/>
        <v>85</v>
      </c>
      <c r="S533" t="str">
        <f t="shared" si="94"/>
        <v>0230</v>
      </c>
      <c r="T533" t="str">
        <f t="shared" si="95"/>
        <v>5</v>
      </c>
      <c r="U533" s="27">
        <f t="shared" si="96"/>
        <v>792537</v>
      </c>
      <c r="V533" t="str">
        <f t="shared" si="97"/>
        <v>85-5-0230</v>
      </c>
      <c r="W533" t="str">
        <f t="shared" si="98"/>
        <v>2025_85_0230_5</v>
      </c>
    </row>
    <row r="534" spans="1:23" x14ac:dyDescent="0.3">
      <c r="A534" t="str">
        <f t="shared" si="88"/>
        <v>8550230</v>
      </c>
      <c r="B534" t="str">
        <f>IF('Source - Funds'!A534="","",'Source - Funds'!A534)</f>
        <v>2026</v>
      </c>
      <c r="C534" t="str">
        <f>IF('Source - Funds'!B534="","",'Source - Funds'!B534)</f>
        <v>85</v>
      </c>
      <c r="D534" t="str">
        <f>IF('Source - Funds'!C534="","",'Source - Funds'!C534)</f>
        <v>5</v>
      </c>
      <c r="E534" t="str">
        <f>IF('Source - Funds'!D534="","",'Source - Funds'!D534)</f>
        <v>0230</v>
      </c>
      <c r="F534" t="str">
        <f>IF('Source - Funds'!E534="","",'Source - Funds'!E534)</f>
        <v>NORTH MANCHESTER PUBLIC LIBRARY</v>
      </c>
      <c r="G534" t="str">
        <f>IF('Source - Funds'!F534="","",'Source - Funds'!F534)</f>
        <v>0061</v>
      </c>
      <c r="H534" t="str">
        <f>IF('Source - Funds'!G534="","",'Source - Funds'!G534)</f>
        <v>RAINY DAY</v>
      </c>
      <c r="I534">
        <f>IF('Source - Funds'!H534="","",'Source - Funds'!H534)</f>
        <v>5000</v>
      </c>
      <c r="J534" t="str">
        <f>IF('Source - Funds'!I534="","",'Source - Funds'!I534)</f>
        <v/>
      </c>
      <c r="K534" t="str">
        <f>IF('Source - Funds'!J534="","",'Source - Funds'!J534)</f>
        <v>N</v>
      </c>
      <c r="L534">
        <f t="shared" si="89"/>
        <v>762056</v>
      </c>
      <c r="M534">
        <v>1.04</v>
      </c>
      <c r="N534" s="24">
        <f t="shared" si="90"/>
        <v>792538.24</v>
      </c>
      <c r="O534" s="24">
        <f t="shared" si="91"/>
        <v>792537.24</v>
      </c>
      <c r="P534" s="23">
        <f t="shared" si="92"/>
        <v>792537</v>
      </c>
      <c r="Q534" s="26" t="s">
        <v>215</v>
      </c>
      <c r="R534" t="str">
        <f t="shared" si="93"/>
        <v>85</v>
      </c>
      <c r="S534" t="str">
        <f t="shared" si="94"/>
        <v>0230</v>
      </c>
      <c r="T534" t="str">
        <f t="shared" si="95"/>
        <v>5</v>
      </c>
      <c r="U534" s="27">
        <f t="shared" si="96"/>
        <v>792537</v>
      </c>
      <c r="V534" t="str">
        <f t="shared" si="97"/>
        <v>85-5-0230</v>
      </c>
      <c r="W534" t="str">
        <f t="shared" si="98"/>
        <v>2025_85_0230_5</v>
      </c>
    </row>
    <row r="535" spans="1:23" x14ac:dyDescent="0.3">
      <c r="A535" t="str">
        <f t="shared" si="88"/>
        <v>8550230</v>
      </c>
      <c r="B535" t="str">
        <f>IF('Source - Funds'!A535="","",'Source - Funds'!A535)</f>
        <v>2026</v>
      </c>
      <c r="C535" t="str">
        <f>IF('Source - Funds'!B535="","",'Source - Funds'!B535)</f>
        <v>85</v>
      </c>
      <c r="D535" t="str">
        <f>IF('Source - Funds'!C535="","",'Source - Funds'!C535)</f>
        <v>5</v>
      </c>
      <c r="E535" t="str">
        <f>IF('Source - Funds'!D535="","",'Source - Funds'!D535)</f>
        <v>0230</v>
      </c>
      <c r="F535" t="str">
        <f>IF('Source - Funds'!E535="","",'Source - Funds'!E535)</f>
        <v>NORTH MANCHESTER PUBLIC LIBRARY</v>
      </c>
      <c r="G535" t="str">
        <f>IF('Source - Funds'!F535="","",'Source - Funds'!F535)</f>
        <v>2011</v>
      </c>
      <c r="H535" t="str">
        <f>IF('Source - Funds'!G535="","",'Source - Funds'!G535)</f>
        <v>LIRF</v>
      </c>
      <c r="I535">
        <f>IF('Source - Funds'!H535="","",'Source - Funds'!H535)</f>
        <v>30000</v>
      </c>
      <c r="J535" t="str">
        <f>IF('Source - Funds'!I535="","",'Source - Funds'!I535)</f>
        <v/>
      </c>
      <c r="K535" t="str">
        <f>IF('Source - Funds'!J535="","",'Source - Funds'!J535)</f>
        <v>N</v>
      </c>
      <c r="L535">
        <f t="shared" si="89"/>
        <v>762056</v>
      </c>
      <c r="M535">
        <v>1.04</v>
      </c>
      <c r="N535" s="24">
        <f t="shared" si="90"/>
        <v>792538.24</v>
      </c>
      <c r="O535" s="24">
        <f t="shared" si="91"/>
        <v>792537.24</v>
      </c>
      <c r="P535" s="23">
        <f t="shared" si="92"/>
        <v>792537</v>
      </c>
      <c r="Q535" s="26" t="s">
        <v>215</v>
      </c>
      <c r="R535" t="str">
        <f t="shared" si="93"/>
        <v>85</v>
      </c>
      <c r="S535" t="str">
        <f t="shared" si="94"/>
        <v>0230</v>
      </c>
      <c r="T535" t="str">
        <f t="shared" si="95"/>
        <v>5</v>
      </c>
      <c r="U535" s="27">
        <f t="shared" si="96"/>
        <v>792537</v>
      </c>
      <c r="V535" t="str">
        <f t="shared" si="97"/>
        <v>85-5-0230</v>
      </c>
      <c r="W535" t="str">
        <f t="shared" si="98"/>
        <v>2025_85_0230_5</v>
      </c>
    </row>
    <row r="536" spans="1:23" x14ac:dyDescent="0.3">
      <c r="A536" t="str">
        <f t="shared" si="88"/>
        <v>8550231</v>
      </c>
      <c r="B536" t="str">
        <f>IF('Source - Funds'!A536="","",'Source - Funds'!A536)</f>
        <v>2026</v>
      </c>
      <c r="C536" t="str">
        <f>IF('Source - Funds'!B536="","",'Source - Funds'!B536)</f>
        <v>85</v>
      </c>
      <c r="D536" t="str">
        <f>IF('Source - Funds'!C536="","",'Source - Funds'!C536)</f>
        <v>5</v>
      </c>
      <c r="E536" t="str">
        <f>IF('Source - Funds'!D536="","",'Source - Funds'!D536)</f>
        <v>0231</v>
      </c>
      <c r="F536" t="str">
        <f>IF('Source - Funds'!E536="","",'Source - Funds'!E536)</f>
        <v>ROANN PUBLIC LIBRARY</v>
      </c>
      <c r="G536" t="str">
        <f>IF('Source - Funds'!F536="","",'Source - Funds'!F536)</f>
        <v>2011</v>
      </c>
      <c r="H536" t="str">
        <f>IF('Source - Funds'!G536="","",'Source - Funds'!G536)</f>
        <v>LIRF</v>
      </c>
      <c r="I536">
        <f>IF('Source - Funds'!H536="","",'Source - Funds'!H536)</f>
        <v>10000</v>
      </c>
      <c r="J536" t="str">
        <f>IF('Source - Funds'!I536="","",'Source - Funds'!I536)</f>
        <v/>
      </c>
      <c r="K536" t="str">
        <f>IF('Source - Funds'!J536="","",'Source - Funds'!J536)</f>
        <v>N</v>
      </c>
      <c r="L536">
        <f t="shared" si="89"/>
        <v>111848</v>
      </c>
      <c r="M536">
        <v>1.04</v>
      </c>
      <c r="N536" s="24">
        <f t="shared" si="90"/>
        <v>116321.92</v>
      </c>
      <c r="O536" s="24">
        <f t="shared" si="91"/>
        <v>116320.92</v>
      </c>
      <c r="P536" s="23">
        <f t="shared" si="92"/>
        <v>116320</v>
      </c>
      <c r="Q536" s="26" t="s">
        <v>215</v>
      </c>
      <c r="R536" t="str">
        <f t="shared" si="93"/>
        <v>85</v>
      </c>
      <c r="S536" t="str">
        <f t="shared" si="94"/>
        <v>0231</v>
      </c>
      <c r="T536" t="str">
        <f t="shared" si="95"/>
        <v>5</v>
      </c>
      <c r="U536" s="27">
        <f t="shared" si="96"/>
        <v>116320</v>
      </c>
      <c r="V536" t="str">
        <f t="shared" si="97"/>
        <v>85-5-0231</v>
      </c>
      <c r="W536" t="str">
        <f t="shared" si="98"/>
        <v>2025_85_0231_5</v>
      </c>
    </row>
    <row r="537" spans="1:23" x14ac:dyDescent="0.3">
      <c r="A537" t="str">
        <f t="shared" si="88"/>
        <v>8550231</v>
      </c>
      <c r="B537" t="str">
        <f>IF('Source - Funds'!A537="","",'Source - Funds'!A537)</f>
        <v>2026</v>
      </c>
      <c r="C537" t="str">
        <f>IF('Source - Funds'!B537="","",'Source - Funds'!B537)</f>
        <v>85</v>
      </c>
      <c r="D537" t="str">
        <f>IF('Source - Funds'!C537="","",'Source - Funds'!C537)</f>
        <v>5</v>
      </c>
      <c r="E537" t="str">
        <f>IF('Source - Funds'!D537="","",'Source - Funds'!D537)</f>
        <v>0231</v>
      </c>
      <c r="F537" t="str">
        <f>IF('Source - Funds'!E537="","",'Source - Funds'!E537)</f>
        <v>ROANN PUBLIC LIBRARY</v>
      </c>
      <c r="G537" t="str">
        <f>IF('Source - Funds'!F537="","",'Source - Funds'!F537)</f>
        <v>0101</v>
      </c>
      <c r="H537" t="str">
        <f>IF('Source - Funds'!G537="","",'Source - Funds'!G537)</f>
        <v>GENERAL</v>
      </c>
      <c r="I537">
        <f>IF('Source - Funds'!H537="","",'Source - Funds'!H537)</f>
        <v>101848</v>
      </c>
      <c r="J537" t="str">
        <f>IF('Source - Funds'!I537="","",'Source - Funds'!I537)</f>
        <v/>
      </c>
      <c r="K537" t="str">
        <f>IF('Source - Funds'!J537="","",'Source - Funds'!J537)</f>
        <v>N</v>
      </c>
      <c r="L537">
        <f t="shared" si="89"/>
        <v>111848</v>
      </c>
      <c r="M537">
        <v>1.04</v>
      </c>
      <c r="N537" s="24">
        <f t="shared" si="90"/>
        <v>116321.92</v>
      </c>
      <c r="O537" s="24">
        <f t="shared" si="91"/>
        <v>116320.92</v>
      </c>
      <c r="P537" s="23">
        <f t="shared" si="92"/>
        <v>116320</v>
      </c>
      <c r="Q537" s="26" t="s">
        <v>215</v>
      </c>
      <c r="R537" t="str">
        <f t="shared" si="93"/>
        <v>85</v>
      </c>
      <c r="S537" t="str">
        <f t="shared" si="94"/>
        <v>0231</v>
      </c>
      <c r="T537" t="str">
        <f t="shared" si="95"/>
        <v>5</v>
      </c>
      <c r="U537" s="27">
        <f t="shared" si="96"/>
        <v>116320</v>
      </c>
      <c r="V537" t="str">
        <f t="shared" si="97"/>
        <v>85-5-0231</v>
      </c>
      <c r="W537" t="str">
        <f t="shared" si="98"/>
        <v>2025_85_0231_5</v>
      </c>
    </row>
    <row r="538" spans="1:23" x14ac:dyDescent="0.3">
      <c r="A538" t="str">
        <f t="shared" si="88"/>
        <v>8550232</v>
      </c>
      <c r="B538" t="str">
        <f>IF('Source - Funds'!A538="","",'Source - Funds'!A538)</f>
        <v>2026</v>
      </c>
      <c r="C538" t="str">
        <f>IF('Source - Funds'!B538="","",'Source - Funds'!B538)</f>
        <v>85</v>
      </c>
      <c r="D538" t="str">
        <f>IF('Source - Funds'!C538="","",'Source - Funds'!C538)</f>
        <v>5</v>
      </c>
      <c r="E538" t="str">
        <f>IF('Source - Funds'!D538="","",'Source - Funds'!D538)</f>
        <v>0232</v>
      </c>
      <c r="F538" t="str">
        <f>IF('Source - Funds'!E538="","",'Source - Funds'!E538)</f>
        <v>WABASH PUBLIC LIBRARY</v>
      </c>
      <c r="G538" t="str">
        <f>IF('Source - Funds'!F538="","",'Source - Funds'!F538)</f>
        <v>0101</v>
      </c>
      <c r="H538" t="str">
        <f>IF('Source - Funds'!G538="","",'Source - Funds'!G538)</f>
        <v>GENERAL</v>
      </c>
      <c r="I538">
        <f>IF('Source - Funds'!H538="","",'Source - Funds'!H538)</f>
        <v>1646683</v>
      </c>
      <c r="J538" t="str">
        <f>IF('Source - Funds'!I538="","",'Source - Funds'!I538)</f>
        <v/>
      </c>
      <c r="K538" t="str">
        <f>IF('Source - Funds'!J538="","",'Source - Funds'!J538)</f>
        <v>N</v>
      </c>
      <c r="L538">
        <f t="shared" si="89"/>
        <v>1830783</v>
      </c>
      <c r="M538">
        <v>1.04</v>
      </c>
      <c r="N538" s="24">
        <f t="shared" si="90"/>
        <v>1904014.32</v>
      </c>
      <c r="O538" s="24">
        <f t="shared" si="91"/>
        <v>1904013.32</v>
      </c>
      <c r="P538" s="23">
        <f t="shared" si="92"/>
        <v>1904013</v>
      </c>
      <c r="Q538" s="26" t="s">
        <v>215</v>
      </c>
      <c r="R538" t="str">
        <f t="shared" si="93"/>
        <v>85</v>
      </c>
      <c r="S538" t="str">
        <f t="shared" si="94"/>
        <v>0232</v>
      </c>
      <c r="T538" t="str">
        <f t="shared" si="95"/>
        <v>5</v>
      </c>
      <c r="U538" s="27">
        <f t="shared" si="96"/>
        <v>1904013</v>
      </c>
      <c r="V538" t="str">
        <f t="shared" si="97"/>
        <v>85-5-0232</v>
      </c>
      <c r="W538" t="str">
        <f t="shared" si="98"/>
        <v>2025_85_0232_5</v>
      </c>
    </row>
    <row r="539" spans="1:23" x14ac:dyDescent="0.3">
      <c r="A539" t="str">
        <f t="shared" si="88"/>
        <v>8550232</v>
      </c>
      <c r="B539" t="str">
        <f>IF('Source - Funds'!A539="","",'Source - Funds'!A539)</f>
        <v>2026</v>
      </c>
      <c r="C539" t="str">
        <f>IF('Source - Funds'!B539="","",'Source - Funds'!B539)</f>
        <v>85</v>
      </c>
      <c r="D539" t="str">
        <f>IF('Source - Funds'!C539="","",'Source - Funds'!C539)</f>
        <v>5</v>
      </c>
      <c r="E539" t="str">
        <f>IF('Source - Funds'!D539="","",'Source - Funds'!D539)</f>
        <v>0232</v>
      </c>
      <c r="F539" t="str">
        <f>IF('Source - Funds'!E539="","",'Source - Funds'!E539)</f>
        <v>WABASH PUBLIC LIBRARY</v>
      </c>
      <c r="G539" t="str">
        <f>IF('Source - Funds'!F539="","",'Source - Funds'!F539)</f>
        <v>2011</v>
      </c>
      <c r="H539" t="str">
        <f>IF('Source - Funds'!G539="","",'Source - Funds'!G539)</f>
        <v>LIRF</v>
      </c>
      <c r="I539">
        <f>IF('Source - Funds'!H539="","",'Source - Funds'!H539)</f>
        <v>0</v>
      </c>
      <c r="J539" t="str">
        <f>IF('Source - Funds'!I539="","",'Source - Funds'!I539)</f>
        <v/>
      </c>
      <c r="K539" t="str">
        <f>IF('Source - Funds'!J539="","",'Source - Funds'!J539)</f>
        <v>N</v>
      </c>
      <c r="L539">
        <f t="shared" si="89"/>
        <v>1830783</v>
      </c>
      <c r="M539">
        <v>1.04</v>
      </c>
      <c r="N539" s="24">
        <f t="shared" si="90"/>
        <v>1904014.32</v>
      </c>
      <c r="O539" s="24">
        <f t="shared" si="91"/>
        <v>1904013.32</v>
      </c>
      <c r="P539" s="23">
        <f t="shared" si="92"/>
        <v>1904013</v>
      </c>
      <c r="Q539" s="26" t="s">
        <v>215</v>
      </c>
      <c r="R539" t="str">
        <f t="shared" si="93"/>
        <v>85</v>
      </c>
      <c r="S539" t="str">
        <f t="shared" si="94"/>
        <v>0232</v>
      </c>
      <c r="T539" t="str">
        <f t="shared" si="95"/>
        <v>5</v>
      </c>
      <c r="U539" s="27">
        <f t="shared" si="96"/>
        <v>1904013</v>
      </c>
      <c r="V539" t="str">
        <f t="shared" si="97"/>
        <v>85-5-0232</v>
      </c>
      <c r="W539" t="str">
        <f t="shared" si="98"/>
        <v>2025_85_0232_5</v>
      </c>
    </row>
    <row r="540" spans="1:23" x14ac:dyDescent="0.3">
      <c r="A540" t="str">
        <f t="shared" si="88"/>
        <v>8550232</v>
      </c>
      <c r="B540" t="str">
        <f>IF('Source - Funds'!A540="","",'Source - Funds'!A540)</f>
        <v>2026</v>
      </c>
      <c r="C540" t="str">
        <f>IF('Source - Funds'!B540="","",'Source - Funds'!B540)</f>
        <v>85</v>
      </c>
      <c r="D540" t="str">
        <f>IF('Source - Funds'!C540="","",'Source - Funds'!C540)</f>
        <v>5</v>
      </c>
      <c r="E540" t="str">
        <f>IF('Source - Funds'!D540="","",'Source - Funds'!D540)</f>
        <v>0232</v>
      </c>
      <c r="F540" t="str">
        <f>IF('Source - Funds'!E540="","",'Source - Funds'!E540)</f>
        <v>WABASH PUBLIC LIBRARY</v>
      </c>
      <c r="G540" t="str">
        <f>IF('Source - Funds'!F540="","",'Source - Funds'!F540)</f>
        <v>0180</v>
      </c>
      <c r="H540" t="str">
        <f>IF('Source - Funds'!G540="","",'Source - Funds'!G540)</f>
        <v>DEBT SERVICE</v>
      </c>
      <c r="I540">
        <f>IF('Source - Funds'!H540="","",'Source - Funds'!H540)</f>
        <v>184100</v>
      </c>
      <c r="J540" t="str">
        <f>IF('Source - Funds'!I540="","",'Source - Funds'!I540)</f>
        <v/>
      </c>
      <c r="K540" t="str">
        <f>IF('Source - Funds'!J540="","",'Source - Funds'!J540)</f>
        <v>N</v>
      </c>
      <c r="L540">
        <f t="shared" si="89"/>
        <v>1830783</v>
      </c>
      <c r="M540">
        <v>1.04</v>
      </c>
      <c r="N540" s="24">
        <f t="shared" si="90"/>
        <v>1904014.32</v>
      </c>
      <c r="O540" s="24">
        <f t="shared" si="91"/>
        <v>1904013.32</v>
      </c>
      <c r="P540" s="23">
        <f t="shared" si="92"/>
        <v>1904013</v>
      </c>
      <c r="Q540" s="26" t="s">
        <v>215</v>
      </c>
      <c r="R540" t="str">
        <f t="shared" si="93"/>
        <v>85</v>
      </c>
      <c r="S540" t="str">
        <f t="shared" si="94"/>
        <v>0232</v>
      </c>
      <c r="T540" t="str">
        <f t="shared" si="95"/>
        <v>5</v>
      </c>
      <c r="U540" s="27">
        <f t="shared" si="96"/>
        <v>1904013</v>
      </c>
      <c r="V540" t="str">
        <f t="shared" si="97"/>
        <v>85-5-0232</v>
      </c>
      <c r="W540" t="str">
        <f t="shared" si="98"/>
        <v>2025_85_0232_5</v>
      </c>
    </row>
    <row r="541" spans="1:23" x14ac:dyDescent="0.3">
      <c r="A541" t="str">
        <f t="shared" si="88"/>
        <v>8650233</v>
      </c>
      <c r="B541" t="str">
        <f>IF('Source - Funds'!A541="","",'Source - Funds'!A541)</f>
        <v>2026</v>
      </c>
      <c r="C541" t="str">
        <f>IF('Source - Funds'!B541="","",'Source - Funds'!B541)</f>
        <v>86</v>
      </c>
      <c r="D541" t="str">
        <f>IF('Source - Funds'!C541="","",'Source - Funds'!C541)</f>
        <v>5</v>
      </c>
      <c r="E541" t="str">
        <f>IF('Source - Funds'!D541="","",'Source - Funds'!D541)</f>
        <v>0233</v>
      </c>
      <c r="F541" t="str">
        <f>IF('Source - Funds'!E541="","",'Source - Funds'!E541)</f>
        <v>WEST LEBANON PUBLIC LIBRARY</v>
      </c>
      <c r="G541" t="str">
        <f>IF('Source - Funds'!F541="","",'Source - Funds'!F541)</f>
        <v>0180</v>
      </c>
      <c r="H541" t="str">
        <f>IF('Source - Funds'!G541="","",'Source - Funds'!G541)</f>
        <v>DEBT SERVICE</v>
      </c>
      <c r="I541">
        <f>IF('Source - Funds'!H541="","",'Source - Funds'!H541)</f>
        <v>50000</v>
      </c>
      <c r="J541" t="str">
        <f>IF('Source - Funds'!I541="","",'Source - Funds'!I541)</f>
        <v/>
      </c>
      <c r="K541" t="str">
        <f>IF('Source - Funds'!J541="","",'Source - Funds'!J541)</f>
        <v>N</v>
      </c>
      <c r="L541">
        <f t="shared" si="89"/>
        <v>201050</v>
      </c>
      <c r="M541">
        <v>1.04</v>
      </c>
      <c r="N541" s="24">
        <f t="shared" si="90"/>
        <v>209092</v>
      </c>
      <c r="O541" s="24">
        <f t="shared" si="91"/>
        <v>209091</v>
      </c>
      <c r="P541" s="23">
        <f t="shared" si="92"/>
        <v>209091</v>
      </c>
      <c r="Q541" s="26" t="s">
        <v>215</v>
      </c>
      <c r="R541" t="str">
        <f t="shared" si="93"/>
        <v>86</v>
      </c>
      <c r="S541" t="str">
        <f t="shared" si="94"/>
        <v>0233</v>
      </c>
      <c r="T541" t="str">
        <f t="shared" si="95"/>
        <v>5</v>
      </c>
      <c r="U541" s="27">
        <f t="shared" si="96"/>
        <v>209091</v>
      </c>
      <c r="V541" t="str">
        <f t="shared" si="97"/>
        <v>86-5-0233</v>
      </c>
      <c r="W541" t="str">
        <f t="shared" si="98"/>
        <v>2025_86_0233_5</v>
      </c>
    </row>
    <row r="542" spans="1:23" x14ac:dyDescent="0.3">
      <c r="A542" t="str">
        <f t="shared" si="88"/>
        <v>8650233</v>
      </c>
      <c r="B542" t="str">
        <f>IF('Source - Funds'!A542="","",'Source - Funds'!A542)</f>
        <v>2026</v>
      </c>
      <c r="C542" t="str">
        <f>IF('Source - Funds'!B542="","",'Source - Funds'!B542)</f>
        <v>86</v>
      </c>
      <c r="D542" t="str">
        <f>IF('Source - Funds'!C542="","",'Source - Funds'!C542)</f>
        <v>5</v>
      </c>
      <c r="E542" t="str">
        <f>IF('Source - Funds'!D542="","",'Source - Funds'!D542)</f>
        <v>0233</v>
      </c>
      <c r="F542" t="str">
        <f>IF('Source - Funds'!E542="","",'Source - Funds'!E542)</f>
        <v>WEST LEBANON PUBLIC LIBRARY</v>
      </c>
      <c r="G542" t="str">
        <f>IF('Source - Funds'!F542="","",'Source - Funds'!F542)</f>
        <v>0101</v>
      </c>
      <c r="H542" t="str">
        <f>IF('Source - Funds'!G542="","",'Source - Funds'!G542)</f>
        <v>GENERAL</v>
      </c>
      <c r="I542">
        <f>IF('Source - Funds'!H542="","",'Source - Funds'!H542)</f>
        <v>151050</v>
      </c>
      <c r="J542" t="str">
        <f>IF('Source - Funds'!I542="","",'Source - Funds'!I542)</f>
        <v/>
      </c>
      <c r="K542" t="str">
        <f>IF('Source - Funds'!J542="","",'Source - Funds'!J542)</f>
        <v>N</v>
      </c>
      <c r="L542">
        <f t="shared" si="89"/>
        <v>201050</v>
      </c>
      <c r="M542">
        <v>1.04</v>
      </c>
      <c r="N542" s="24">
        <f t="shared" si="90"/>
        <v>209092</v>
      </c>
      <c r="O542" s="24">
        <f t="shared" si="91"/>
        <v>209091</v>
      </c>
      <c r="P542" s="23">
        <f t="shared" si="92"/>
        <v>209091</v>
      </c>
      <c r="Q542" s="26" t="s">
        <v>215</v>
      </c>
      <c r="R542" t="str">
        <f t="shared" si="93"/>
        <v>86</v>
      </c>
      <c r="S542" t="str">
        <f t="shared" si="94"/>
        <v>0233</v>
      </c>
      <c r="T542" t="str">
        <f t="shared" si="95"/>
        <v>5</v>
      </c>
      <c r="U542" s="27">
        <f t="shared" si="96"/>
        <v>209091</v>
      </c>
      <c r="V542" t="str">
        <f t="shared" si="97"/>
        <v>86-5-0233</v>
      </c>
      <c r="W542" t="str">
        <f t="shared" si="98"/>
        <v>2025_86_0233_5</v>
      </c>
    </row>
    <row r="543" spans="1:23" x14ac:dyDescent="0.3">
      <c r="A543" t="str">
        <f t="shared" si="88"/>
        <v>8650234</v>
      </c>
      <c r="B543" t="str">
        <f>IF('Source - Funds'!A543="","",'Source - Funds'!A543)</f>
        <v>2026</v>
      </c>
      <c r="C543" t="str">
        <f>IF('Source - Funds'!B543="","",'Source - Funds'!B543)</f>
        <v>86</v>
      </c>
      <c r="D543" t="str">
        <f>IF('Source - Funds'!C543="","",'Source - Funds'!C543)</f>
        <v>5</v>
      </c>
      <c r="E543" t="str">
        <f>IF('Source - Funds'!D543="","",'Source - Funds'!D543)</f>
        <v>0234</v>
      </c>
      <c r="F543" t="str">
        <f>IF('Source - Funds'!E543="","",'Source - Funds'!E543)</f>
        <v>WILLIAMSPORT PUBLIC LIBRARY</v>
      </c>
      <c r="G543" t="str">
        <f>IF('Source - Funds'!F543="","",'Source - Funds'!F543)</f>
        <v>0101</v>
      </c>
      <c r="H543" t="str">
        <f>IF('Source - Funds'!G543="","",'Source - Funds'!G543)</f>
        <v>GENERAL</v>
      </c>
      <c r="I543">
        <f>IF('Source - Funds'!H543="","",'Source - Funds'!H543)</f>
        <v>300313</v>
      </c>
      <c r="J543" t="str">
        <f>IF('Source - Funds'!I543="","",'Source - Funds'!I543)</f>
        <v/>
      </c>
      <c r="K543" t="str">
        <f>IF('Source - Funds'!J543="","",'Source - Funds'!J543)</f>
        <v>N</v>
      </c>
      <c r="L543">
        <f t="shared" si="89"/>
        <v>335641</v>
      </c>
      <c r="M543">
        <v>1.04</v>
      </c>
      <c r="N543" s="24">
        <f t="shared" si="90"/>
        <v>349066.64</v>
      </c>
      <c r="O543" s="24">
        <f t="shared" si="91"/>
        <v>349065.64</v>
      </c>
      <c r="P543" s="23">
        <f t="shared" si="92"/>
        <v>349065</v>
      </c>
      <c r="Q543" s="26" t="s">
        <v>215</v>
      </c>
      <c r="R543" t="str">
        <f t="shared" si="93"/>
        <v>86</v>
      </c>
      <c r="S543" t="str">
        <f t="shared" si="94"/>
        <v>0234</v>
      </c>
      <c r="T543" t="str">
        <f t="shared" si="95"/>
        <v>5</v>
      </c>
      <c r="U543" s="27">
        <f t="shared" si="96"/>
        <v>349065</v>
      </c>
      <c r="V543" t="str">
        <f t="shared" si="97"/>
        <v>86-5-0234</v>
      </c>
      <c r="W543" t="str">
        <f t="shared" si="98"/>
        <v>2025_86_0234_5</v>
      </c>
    </row>
    <row r="544" spans="1:23" x14ac:dyDescent="0.3">
      <c r="A544" t="str">
        <f t="shared" si="88"/>
        <v>8650234</v>
      </c>
      <c r="B544" t="str">
        <f>IF('Source - Funds'!A544="","",'Source - Funds'!A544)</f>
        <v>2026</v>
      </c>
      <c r="C544" t="str">
        <f>IF('Source - Funds'!B544="","",'Source - Funds'!B544)</f>
        <v>86</v>
      </c>
      <c r="D544" t="str">
        <f>IF('Source - Funds'!C544="","",'Source - Funds'!C544)</f>
        <v>5</v>
      </c>
      <c r="E544" t="str">
        <f>IF('Source - Funds'!D544="","",'Source - Funds'!D544)</f>
        <v>0234</v>
      </c>
      <c r="F544" t="str">
        <f>IF('Source - Funds'!E544="","",'Source - Funds'!E544)</f>
        <v>WILLIAMSPORT PUBLIC LIBRARY</v>
      </c>
      <c r="G544" t="str">
        <f>IF('Source - Funds'!F544="","",'Source - Funds'!F544)</f>
        <v>0061</v>
      </c>
      <c r="H544" t="str">
        <f>IF('Source - Funds'!G544="","",'Source - Funds'!G544)</f>
        <v>RAINY DAY</v>
      </c>
      <c r="I544">
        <f>IF('Source - Funds'!H544="","",'Source - Funds'!H544)</f>
        <v>8250</v>
      </c>
      <c r="J544" t="str">
        <f>IF('Source - Funds'!I544="","",'Source - Funds'!I544)</f>
        <v/>
      </c>
      <c r="K544" t="str">
        <f>IF('Source - Funds'!J544="","",'Source - Funds'!J544)</f>
        <v>N</v>
      </c>
      <c r="L544">
        <f t="shared" si="89"/>
        <v>335641</v>
      </c>
      <c r="M544">
        <v>1.04</v>
      </c>
      <c r="N544" s="24">
        <f t="shared" si="90"/>
        <v>349066.64</v>
      </c>
      <c r="O544" s="24">
        <f t="shared" si="91"/>
        <v>349065.64</v>
      </c>
      <c r="P544" s="23">
        <f t="shared" si="92"/>
        <v>349065</v>
      </c>
      <c r="Q544" s="26" t="s">
        <v>215</v>
      </c>
      <c r="R544" t="str">
        <f t="shared" si="93"/>
        <v>86</v>
      </c>
      <c r="S544" t="str">
        <f t="shared" si="94"/>
        <v>0234</v>
      </c>
      <c r="T544" t="str">
        <f t="shared" si="95"/>
        <v>5</v>
      </c>
      <c r="U544" s="27">
        <f t="shared" si="96"/>
        <v>349065</v>
      </c>
      <c r="V544" t="str">
        <f t="shared" si="97"/>
        <v>86-5-0234</v>
      </c>
      <c r="W544" t="str">
        <f t="shared" si="98"/>
        <v>2025_86_0234_5</v>
      </c>
    </row>
    <row r="545" spans="1:23" x14ac:dyDescent="0.3">
      <c r="A545" t="str">
        <f t="shared" si="88"/>
        <v>8650234</v>
      </c>
      <c r="B545" t="str">
        <f>IF('Source - Funds'!A545="","",'Source - Funds'!A545)</f>
        <v>2026</v>
      </c>
      <c r="C545" t="str">
        <f>IF('Source - Funds'!B545="","",'Source - Funds'!B545)</f>
        <v>86</v>
      </c>
      <c r="D545" t="str">
        <f>IF('Source - Funds'!C545="","",'Source - Funds'!C545)</f>
        <v>5</v>
      </c>
      <c r="E545" t="str">
        <f>IF('Source - Funds'!D545="","",'Source - Funds'!D545)</f>
        <v>0234</v>
      </c>
      <c r="F545" t="str">
        <f>IF('Source - Funds'!E545="","",'Source - Funds'!E545)</f>
        <v>WILLIAMSPORT PUBLIC LIBRARY</v>
      </c>
      <c r="G545" t="str">
        <f>IF('Source - Funds'!F545="","",'Source - Funds'!F545)</f>
        <v>0180</v>
      </c>
      <c r="H545" t="str">
        <f>IF('Source - Funds'!G545="","",'Source - Funds'!G545)</f>
        <v>DEBT SERVICE</v>
      </c>
      <c r="I545">
        <f>IF('Source - Funds'!H545="","",'Source - Funds'!H545)</f>
        <v>27078</v>
      </c>
      <c r="J545" t="str">
        <f>IF('Source - Funds'!I545="","",'Source - Funds'!I545)</f>
        <v/>
      </c>
      <c r="K545" t="str">
        <f>IF('Source - Funds'!J545="","",'Source - Funds'!J545)</f>
        <v>N</v>
      </c>
      <c r="L545">
        <f t="shared" si="89"/>
        <v>335641</v>
      </c>
      <c r="M545">
        <v>1.04</v>
      </c>
      <c r="N545" s="24">
        <f t="shared" si="90"/>
        <v>349066.64</v>
      </c>
      <c r="O545" s="24">
        <f t="shared" si="91"/>
        <v>349065.64</v>
      </c>
      <c r="P545" s="23">
        <f t="shared" si="92"/>
        <v>349065</v>
      </c>
      <c r="Q545" s="26" t="s">
        <v>215</v>
      </c>
      <c r="R545" t="str">
        <f t="shared" si="93"/>
        <v>86</v>
      </c>
      <c r="S545" t="str">
        <f t="shared" si="94"/>
        <v>0234</v>
      </c>
      <c r="T545" t="str">
        <f t="shared" si="95"/>
        <v>5</v>
      </c>
      <c r="U545" s="27">
        <f t="shared" si="96"/>
        <v>349065</v>
      </c>
      <c r="V545" t="str">
        <f t="shared" si="97"/>
        <v>86-5-0234</v>
      </c>
      <c r="W545" t="str">
        <f t="shared" si="98"/>
        <v>2025_86_0234_5</v>
      </c>
    </row>
    <row r="546" spans="1:23" x14ac:dyDescent="0.3">
      <c r="A546" t="str">
        <f t="shared" si="88"/>
        <v>8750235</v>
      </c>
      <c r="B546" t="str">
        <f>IF('Source - Funds'!A546="","",'Source - Funds'!A546)</f>
        <v>2026</v>
      </c>
      <c r="C546" t="str">
        <f>IF('Source - Funds'!B546="","",'Source - Funds'!B546)</f>
        <v>87</v>
      </c>
      <c r="D546" t="str">
        <f>IF('Source - Funds'!C546="","",'Source - Funds'!C546)</f>
        <v>5</v>
      </c>
      <c r="E546" t="str">
        <f>IF('Source - Funds'!D546="","",'Source - Funds'!D546)</f>
        <v>0235</v>
      </c>
      <c r="F546" t="str">
        <f>IF('Source - Funds'!E546="","",'Source - Funds'!E546)</f>
        <v>NEWBURGH CHANDLER PUBLIC LIBRARY</v>
      </c>
      <c r="G546" t="str">
        <f>IF('Source - Funds'!F546="","",'Source - Funds'!F546)</f>
        <v>0283</v>
      </c>
      <c r="H546" t="str">
        <f>IF('Source - Funds'!G546="","",'Source - Funds'!G546)</f>
        <v>L/R PAYMENT</v>
      </c>
      <c r="I546">
        <f>IF('Source - Funds'!H546="","",'Source - Funds'!H546)</f>
        <v>676935</v>
      </c>
      <c r="J546" t="str">
        <f>IF('Source - Funds'!I546="","",'Source - Funds'!I546)</f>
        <v/>
      </c>
      <c r="K546" t="str">
        <f>IF('Source - Funds'!J546="","",'Source - Funds'!J546)</f>
        <v>N</v>
      </c>
      <c r="L546">
        <f t="shared" si="89"/>
        <v>3793341</v>
      </c>
      <c r="M546">
        <v>1.04</v>
      </c>
      <c r="N546" s="24">
        <f t="shared" si="90"/>
        <v>3945074.64</v>
      </c>
      <c r="O546" s="24">
        <f t="shared" si="91"/>
        <v>3945073.64</v>
      </c>
      <c r="P546" s="23">
        <f t="shared" si="92"/>
        <v>3945073</v>
      </c>
      <c r="Q546" s="26" t="s">
        <v>215</v>
      </c>
      <c r="R546" t="str">
        <f t="shared" si="93"/>
        <v>87</v>
      </c>
      <c r="S546" t="str">
        <f t="shared" si="94"/>
        <v>0235</v>
      </c>
      <c r="T546" t="str">
        <f t="shared" si="95"/>
        <v>5</v>
      </c>
      <c r="U546" s="27">
        <f t="shared" si="96"/>
        <v>3945073</v>
      </c>
      <c r="V546" t="str">
        <f t="shared" si="97"/>
        <v>87-5-0235</v>
      </c>
      <c r="W546" t="str">
        <f t="shared" si="98"/>
        <v>2025_87_0235_5</v>
      </c>
    </row>
    <row r="547" spans="1:23" x14ac:dyDescent="0.3">
      <c r="A547" t="str">
        <f t="shared" si="88"/>
        <v>8750235</v>
      </c>
      <c r="B547" t="str">
        <f>IF('Source - Funds'!A547="","",'Source - Funds'!A547)</f>
        <v>2026</v>
      </c>
      <c r="C547" t="str">
        <f>IF('Source - Funds'!B547="","",'Source - Funds'!B547)</f>
        <v>87</v>
      </c>
      <c r="D547" t="str">
        <f>IF('Source - Funds'!C547="","",'Source - Funds'!C547)</f>
        <v>5</v>
      </c>
      <c r="E547" t="str">
        <f>IF('Source - Funds'!D547="","",'Source - Funds'!D547)</f>
        <v>0235</v>
      </c>
      <c r="F547" t="str">
        <f>IF('Source - Funds'!E547="","",'Source - Funds'!E547)</f>
        <v>NEWBURGH CHANDLER PUBLIC LIBRARY</v>
      </c>
      <c r="G547" t="str">
        <f>IF('Source - Funds'!F547="","",'Source - Funds'!F547)</f>
        <v>0061</v>
      </c>
      <c r="H547" t="str">
        <f>IF('Source - Funds'!G547="","",'Source - Funds'!G547)</f>
        <v>RAINY DAY</v>
      </c>
      <c r="I547">
        <f>IF('Source - Funds'!H547="","",'Source - Funds'!H547)</f>
        <v>88416</v>
      </c>
      <c r="J547" t="str">
        <f>IF('Source - Funds'!I547="","",'Source - Funds'!I547)</f>
        <v/>
      </c>
      <c r="K547" t="str">
        <f>IF('Source - Funds'!J547="","",'Source - Funds'!J547)</f>
        <v>N</v>
      </c>
      <c r="L547">
        <f t="shared" si="89"/>
        <v>3793341</v>
      </c>
      <c r="M547">
        <v>1.04</v>
      </c>
      <c r="N547" s="24">
        <f t="shared" si="90"/>
        <v>3945074.64</v>
      </c>
      <c r="O547" s="24">
        <f t="shared" si="91"/>
        <v>3945073.64</v>
      </c>
      <c r="P547" s="23">
        <f t="shared" si="92"/>
        <v>3945073</v>
      </c>
      <c r="Q547" s="26" t="s">
        <v>215</v>
      </c>
      <c r="R547" t="str">
        <f t="shared" si="93"/>
        <v>87</v>
      </c>
      <c r="S547" t="str">
        <f t="shared" si="94"/>
        <v>0235</v>
      </c>
      <c r="T547" t="str">
        <f t="shared" si="95"/>
        <v>5</v>
      </c>
      <c r="U547" s="27">
        <f t="shared" si="96"/>
        <v>3945073</v>
      </c>
      <c r="V547" t="str">
        <f t="shared" si="97"/>
        <v>87-5-0235</v>
      </c>
      <c r="W547" t="str">
        <f t="shared" si="98"/>
        <v>2025_87_0235_5</v>
      </c>
    </row>
    <row r="548" spans="1:23" x14ac:dyDescent="0.3">
      <c r="A548" t="str">
        <f t="shared" si="88"/>
        <v>8750235</v>
      </c>
      <c r="B548" t="str">
        <f>IF('Source - Funds'!A548="","",'Source - Funds'!A548)</f>
        <v>2026</v>
      </c>
      <c r="C548" t="str">
        <f>IF('Source - Funds'!B548="","",'Source - Funds'!B548)</f>
        <v>87</v>
      </c>
      <c r="D548" t="str">
        <f>IF('Source - Funds'!C548="","",'Source - Funds'!C548)</f>
        <v>5</v>
      </c>
      <c r="E548" t="str">
        <f>IF('Source - Funds'!D548="","",'Source - Funds'!D548)</f>
        <v>0235</v>
      </c>
      <c r="F548" t="str">
        <f>IF('Source - Funds'!E548="","",'Source - Funds'!E548)</f>
        <v>NEWBURGH CHANDLER PUBLIC LIBRARY</v>
      </c>
      <c r="G548" t="str">
        <f>IF('Source - Funds'!F548="","",'Source - Funds'!F548)</f>
        <v>0101</v>
      </c>
      <c r="H548" t="str">
        <f>IF('Source - Funds'!G548="","",'Source - Funds'!G548)</f>
        <v>GENERAL</v>
      </c>
      <c r="I548">
        <f>IF('Source - Funds'!H548="","",'Source - Funds'!H548)</f>
        <v>3027990</v>
      </c>
      <c r="J548" t="str">
        <f>IF('Source - Funds'!I548="","",'Source - Funds'!I548)</f>
        <v/>
      </c>
      <c r="K548" t="str">
        <f>IF('Source - Funds'!J548="","",'Source - Funds'!J548)</f>
        <v>N</v>
      </c>
      <c r="L548">
        <f t="shared" si="89"/>
        <v>3793341</v>
      </c>
      <c r="M548">
        <v>1.04</v>
      </c>
      <c r="N548" s="24">
        <f t="shared" si="90"/>
        <v>3945074.64</v>
      </c>
      <c r="O548" s="24">
        <f t="shared" si="91"/>
        <v>3945073.64</v>
      </c>
      <c r="P548" s="23">
        <f t="shared" si="92"/>
        <v>3945073</v>
      </c>
      <c r="Q548" s="26" t="s">
        <v>215</v>
      </c>
      <c r="R548" t="str">
        <f t="shared" si="93"/>
        <v>87</v>
      </c>
      <c r="S548" t="str">
        <f t="shared" si="94"/>
        <v>0235</v>
      </c>
      <c r="T548" t="str">
        <f t="shared" si="95"/>
        <v>5</v>
      </c>
      <c r="U548" s="27">
        <f t="shared" si="96"/>
        <v>3945073</v>
      </c>
      <c r="V548" t="str">
        <f t="shared" si="97"/>
        <v>87-5-0235</v>
      </c>
      <c r="W548" t="str">
        <f t="shared" si="98"/>
        <v>2025_87_0235_5</v>
      </c>
    </row>
    <row r="549" spans="1:23" x14ac:dyDescent="0.3">
      <c r="A549" t="str">
        <f t="shared" si="88"/>
        <v>8750236</v>
      </c>
      <c r="B549" t="str">
        <f>IF('Source - Funds'!A549="","",'Source - Funds'!A549)</f>
        <v>2026</v>
      </c>
      <c r="C549" t="str">
        <f>IF('Source - Funds'!B549="","",'Source - Funds'!B549)</f>
        <v>87</v>
      </c>
      <c r="D549" t="str">
        <f>IF('Source - Funds'!C549="","",'Source - Funds'!C549)</f>
        <v>5</v>
      </c>
      <c r="E549" t="str">
        <f>IF('Source - Funds'!D549="","",'Source - Funds'!D549)</f>
        <v>0236</v>
      </c>
      <c r="F549" t="str">
        <f>IF('Source - Funds'!E549="","",'Source - Funds'!E549)</f>
        <v>BOONVILLE-WARRICK COUNTY PUBLIC LIBRARY</v>
      </c>
      <c r="G549" t="str">
        <f>IF('Source - Funds'!F549="","",'Source - Funds'!F549)</f>
        <v>0101</v>
      </c>
      <c r="H549" t="str">
        <f>IF('Source - Funds'!G549="","",'Source - Funds'!G549)</f>
        <v>GENERAL</v>
      </c>
      <c r="I549">
        <f>IF('Source - Funds'!H549="","",'Source - Funds'!H549)</f>
        <v>1610960</v>
      </c>
      <c r="J549" t="str">
        <f>IF('Source - Funds'!I549="","",'Source - Funds'!I549)</f>
        <v/>
      </c>
      <c r="K549" t="str">
        <f>IF('Source - Funds'!J549="","",'Source - Funds'!J549)</f>
        <v>N</v>
      </c>
      <c r="L549">
        <f t="shared" si="89"/>
        <v>1610960</v>
      </c>
      <c r="M549">
        <v>1.04</v>
      </c>
      <c r="N549" s="24">
        <f t="shared" si="90"/>
        <v>1675398.4000000001</v>
      </c>
      <c r="O549" s="24">
        <f t="shared" si="91"/>
        <v>1675397.4000000001</v>
      </c>
      <c r="P549" s="23">
        <f t="shared" si="92"/>
        <v>1675397</v>
      </c>
      <c r="Q549" s="26" t="s">
        <v>215</v>
      </c>
      <c r="R549" t="str">
        <f t="shared" si="93"/>
        <v>87</v>
      </c>
      <c r="S549" t="str">
        <f t="shared" si="94"/>
        <v>0236</v>
      </c>
      <c r="T549" t="str">
        <f t="shared" si="95"/>
        <v>5</v>
      </c>
      <c r="U549" s="27">
        <f t="shared" si="96"/>
        <v>1675397</v>
      </c>
      <c r="V549" t="str">
        <f t="shared" si="97"/>
        <v>87-5-0236</v>
      </c>
      <c r="W549" t="str">
        <f t="shared" si="98"/>
        <v>2025_87_0236_5</v>
      </c>
    </row>
    <row r="550" spans="1:23" x14ac:dyDescent="0.3">
      <c r="A550" t="str">
        <f t="shared" si="88"/>
        <v>8850237</v>
      </c>
      <c r="B550" t="str">
        <f>IF('Source - Funds'!A550="","",'Source - Funds'!A550)</f>
        <v>2026</v>
      </c>
      <c r="C550" t="str">
        <f>IF('Source - Funds'!B550="","",'Source - Funds'!B550)</f>
        <v>88</v>
      </c>
      <c r="D550" t="str">
        <f>IF('Source - Funds'!C550="","",'Source - Funds'!C550)</f>
        <v>5</v>
      </c>
      <c r="E550" t="str">
        <f>IF('Source - Funds'!D550="","",'Source - Funds'!D550)</f>
        <v>0237</v>
      </c>
      <c r="F550" t="str">
        <f>IF('Source - Funds'!E550="","",'Source - Funds'!E550)</f>
        <v>SALEM PUBLIC LIBRARY</v>
      </c>
      <c r="G550" t="str">
        <f>IF('Source - Funds'!F550="","",'Source - Funds'!F550)</f>
        <v>0101</v>
      </c>
      <c r="H550" t="str">
        <f>IF('Source - Funds'!G550="","",'Source - Funds'!G550)</f>
        <v>GENERAL</v>
      </c>
      <c r="I550">
        <f>IF('Source - Funds'!H550="","",'Source - Funds'!H550)</f>
        <v>718300</v>
      </c>
      <c r="J550" t="str">
        <f>IF('Source - Funds'!I550="","",'Source - Funds'!I550)</f>
        <v/>
      </c>
      <c r="K550" t="str">
        <f>IF('Source - Funds'!J550="","",'Source - Funds'!J550)</f>
        <v>N</v>
      </c>
      <c r="L550">
        <f t="shared" si="89"/>
        <v>913300</v>
      </c>
      <c r="M550">
        <v>1.04</v>
      </c>
      <c r="N550" s="24">
        <f t="shared" si="90"/>
        <v>949832</v>
      </c>
      <c r="O550" s="24">
        <f t="shared" si="91"/>
        <v>949831</v>
      </c>
      <c r="P550" s="23">
        <f t="shared" si="92"/>
        <v>949831</v>
      </c>
      <c r="Q550" s="26" t="s">
        <v>215</v>
      </c>
      <c r="R550" t="str">
        <f t="shared" si="93"/>
        <v>88</v>
      </c>
      <c r="S550" t="str">
        <f t="shared" si="94"/>
        <v>0237</v>
      </c>
      <c r="T550" t="str">
        <f t="shared" si="95"/>
        <v>5</v>
      </c>
      <c r="U550" s="27">
        <f t="shared" si="96"/>
        <v>949831</v>
      </c>
      <c r="V550" t="str">
        <f t="shared" si="97"/>
        <v>88-5-0237</v>
      </c>
      <c r="W550" t="str">
        <f t="shared" si="98"/>
        <v>2025_88_0237_5</v>
      </c>
    </row>
    <row r="551" spans="1:23" x14ac:dyDescent="0.3">
      <c r="A551" t="str">
        <f t="shared" si="88"/>
        <v>8850237</v>
      </c>
      <c r="B551" t="str">
        <f>IF('Source - Funds'!A551="","",'Source - Funds'!A551)</f>
        <v>2026</v>
      </c>
      <c r="C551" t="str">
        <f>IF('Source - Funds'!B551="","",'Source - Funds'!B551)</f>
        <v>88</v>
      </c>
      <c r="D551" t="str">
        <f>IF('Source - Funds'!C551="","",'Source - Funds'!C551)</f>
        <v>5</v>
      </c>
      <c r="E551" t="str">
        <f>IF('Source - Funds'!D551="","",'Source - Funds'!D551)</f>
        <v>0237</v>
      </c>
      <c r="F551" t="str">
        <f>IF('Source - Funds'!E551="","",'Source - Funds'!E551)</f>
        <v>SALEM PUBLIC LIBRARY</v>
      </c>
      <c r="G551" t="str">
        <f>IF('Source - Funds'!F551="","",'Source - Funds'!F551)</f>
        <v>0061</v>
      </c>
      <c r="H551" t="str">
        <f>IF('Source - Funds'!G551="","",'Source - Funds'!G551)</f>
        <v>RAINY DAY</v>
      </c>
      <c r="I551">
        <f>IF('Source - Funds'!H551="","",'Source - Funds'!H551)</f>
        <v>95000</v>
      </c>
      <c r="J551" t="str">
        <f>IF('Source - Funds'!I551="","",'Source - Funds'!I551)</f>
        <v/>
      </c>
      <c r="K551" t="str">
        <f>IF('Source - Funds'!J551="","",'Source - Funds'!J551)</f>
        <v>N</v>
      </c>
      <c r="L551">
        <f t="shared" si="89"/>
        <v>913300</v>
      </c>
      <c r="M551">
        <v>1.04</v>
      </c>
      <c r="N551" s="24">
        <f t="shared" si="90"/>
        <v>949832</v>
      </c>
      <c r="O551" s="24">
        <f t="shared" si="91"/>
        <v>949831</v>
      </c>
      <c r="P551" s="23">
        <f t="shared" si="92"/>
        <v>949831</v>
      </c>
      <c r="Q551" s="26" t="s">
        <v>215</v>
      </c>
      <c r="R551" t="str">
        <f t="shared" si="93"/>
        <v>88</v>
      </c>
      <c r="S551" t="str">
        <f t="shared" si="94"/>
        <v>0237</v>
      </c>
      <c r="T551" t="str">
        <f t="shared" si="95"/>
        <v>5</v>
      </c>
      <c r="U551" s="27">
        <f t="shared" si="96"/>
        <v>949831</v>
      </c>
      <c r="V551" t="str">
        <f t="shared" si="97"/>
        <v>88-5-0237</v>
      </c>
      <c r="W551" t="str">
        <f t="shared" si="98"/>
        <v>2025_88_0237_5</v>
      </c>
    </row>
    <row r="552" spans="1:23" x14ac:dyDescent="0.3">
      <c r="A552" t="str">
        <f t="shared" si="88"/>
        <v>8850237</v>
      </c>
      <c r="B552" t="str">
        <f>IF('Source - Funds'!A552="","",'Source - Funds'!A552)</f>
        <v>2026</v>
      </c>
      <c r="C552" t="str">
        <f>IF('Source - Funds'!B552="","",'Source - Funds'!B552)</f>
        <v>88</v>
      </c>
      <c r="D552" t="str">
        <f>IF('Source - Funds'!C552="","",'Source - Funds'!C552)</f>
        <v>5</v>
      </c>
      <c r="E552" t="str">
        <f>IF('Source - Funds'!D552="","",'Source - Funds'!D552)</f>
        <v>0237</v>
      </c>
      <c r="F552" t="str">
        <f>IF('Source - Funds'!E552="","",'Source - Funds'!E552)</f>
        <v>SALEM PUBLIC LIBRARY</v>
      </c>
      <c r="G552" t="str">
        <f>IF('Source - Funds'!F552="","",'Source - Funds'!F552)</f>
        <v>2011</v>
      </c>
      <c r="H552" t="str">
        <f>IF('Source - Funds'!G552="","",'Source - Funds'!G552)</f>
        <v>LIRF</v>
      </c>
      <c r="I552">
        <f>IF('Source - Funds'!H552="","",'Source - Funds'!H552)</f>
        <v>100000</v>
      </c>
      <c r="J552" t="str">
        <f>IF('Source - Funds'!I552="","",'Source - Funds'!I552)</f>
        <v/>
      </c>
      <c r="K552" t="str">
        <f>IF('Source - Funds'!J552="","",'Source - Funds'!J552)</f>
        <v>N</v>
      </c>
      <c r="L552">
        <f t="shared" si="89"/>
        <v>913300</v>
      </c>
      <c r="M552">
        <v>1.04</v>
      </c>
      <c r="N552" s="24">
        <f t="shared" si="90"/>
        <v>949832</v>
      </c>
      <c r="O552" s="24">
        <f t="shared" si="91"/>
        <v>949831</v>
      </c>
      <c r="P552" s="23">
        <f t="shared" si="92"/>
        <v>949831</v>
      </c>
      <c r="Q552" s="26" t="s">
        <v>215</v>
      </c>
      <c r="R552" t="str">
        <f t="shared" si="93"/>
        <v>88</v>
      </c>
      <c r="S552" t="str">
        <f t="shared" si="94"/>
        <v>0237</v>
      </c>
      <c r="T552" t="str">
        <f t="shared" si="95"/>
        <v>5</v>
      </c>
      <c r="U552" s="27">
        <f t="shared" si="96"/>
        <v>949831</v>
      </c>
      <c r="V552" t="str">
        <f t="shared" si="97"/>
        <v>88-5-0237</v>
      </c>
      <c r="W552" t="str">
        <f t="shared" si="98"/>
        <v>2025_88_0237_5</v>
      </c>
    </row>
    <row r="553" spans="1:23" x14ac:dyDescent="0.3">
      <c r="A553" t="str">
        <f t="shared" si="88"/>
        <v>8950238</v>
      </c>
      <c r="B553" t="str">
        <f>IF('Source - Funds'!A553="","",'Source - Funds'!A553)</f>
        <v>2026</v>
      </c>
      <c r="C553" t="str">
        <f>IF('Source - Funds'!B553="","",'Source - Funds'!B553)</f>
        <v>89</v>
      </c>
      <c r="D553" t="str">
        <f>IF('Source - Funds'!C553="","",'Source - Funds'!C553)</f>
        <v>5</v>
      </c>
      <c r="E553" t="str">
        <f>IF('Source - Funds'!D553="","",'Source - Funds'!D553)</f>
        <v>0238</v>
      </c>
      <c r="F553" t="str">
        <f>IF('Source - Funds'!E553="","",'Source - Funds'!E553)</f>
        <v>CAMBRIDGE CITY PUBLIC LIBRARY</v>
      </c>
      <c r="G553" t="str">
        <f>IF('Source - Funds'!F553="","",'Source - Funds'!F553)</f>
        <v>0180</v>
      </c>
      <c r="H553" t="str">
        <f>IF('Source - Funds'!G553="","",'Source - Funds'!G553)</f>
        <v>DEBT SERVICE</v>
      </c>
      <c r="I553">
        <f>IF('Source - Funds'!H553="","",'Source - Funds'!H553)</f>
        <v>187000</v>
      </c>
      <c r="J553" t="str">
        <f>IF('Source - Funds'!I553="","",'Source - Funds'!I553)</f>
        <v/>
      </c>
      <c r="K553" t="str">
        <f>IF('Source - Funds'!J553="","",'Source - Funds'!J553)</f>
        <v>N</v>
      </c>
      <c r="L553">
        <f t="shared" si="89"/>
        <v>444181</v>
      </c>
      <c r="M553">
        <v>1.04</v>
      </c>
      <c r="N553" s="24">
        <f t="shared" si="90"/>
        <v>461948.24</v>
      </c>
      <c r="O553" s="24">
        <f t="shared" si="91"/>
        <v>461947.24</v>
      </c>
      <c r="P553" s="23">
        <f t="shared" si="92"/>
        <v>461947</v>
      </c>
      <c r="Q553" s="26" t="s">
        <v>215</v>
      </c>
      <c r="R553" t="str">
        <f t="shared" si="93"/>
        <v>89</v>
      </c>
      <c r="S553" t="str">
        <f t="shared" si="94"/>
        <v>0238</v>
      </c>
      <c r="T553" t="str">
        <f t="shared" si="95"/>
        <v>5</v>
      </c>
      <c r="U553" s="27">
        <f t="shared" si="96"/>
        <v>461947</v>
      </c>
      <c r="V553" t="str">
        <f t="shared" si="97"/>
        <v>89-5-0238</v>
      </c>
      <c r="W553" t="str">
        <f t="shared" si="98"/>
        <v>2025_89_0238_5</v>
      </c>
    </row>
    <row r="554" spans="1:23" x14ac:dyDescent="0.3">
      <c r="A554" t="str">
        <f t="shared" si="88"/>
        <v>8950238</v>
      </c>
      <c r="B554" t="str">
        <f>IF('Source - Funds'!A554="","",'Source - Funds'!A554)</f>
        <v>2026</v>
      </c>
      <c r="C554" t="str">
        <f>IF('Source - Funds'!B554="","",'Source - Funds'!B554)</f>
        <v>89</v>
      </c>
      <c r="D554" t="str">
        <f>IF('Source - Funds'!C554="","",'Source - Funds'!C554)</f>
        <v>5</v>
      </c>
      <c r="E554" t="str">
        <f>IF('Source - Funds'!D554="","",'Source - Funds'!D554)</f>
        <v>0238</v>
      </c>
      <c r="F554" t="str">
        <f>IF('Source - Funds'!E554="","",'Source - Funds'!E554)</f>
        <v>CAMBRIDGE CITY PUBLIC LIBRARY</v>
      </c>
      <c r="G554" t="str">
        <f>IF('Source - Funds'!F554="","",'Source - Funds'!F554)</f>
        <v>0101</v>
      </c>
      <c r="H554" t="str">
        <f>IF('Source - Funds'!G554="","",'Source - Funds'!G554)</f>
        <v>GENERAL</v>
      </c>
      <c r="I554">
        <f>IF('Source - Funds'!H554="","",'Source - Funds'!H554)</f>
        <v>257181</v>
      </c>
      <c r="J554" t="str">
        <f>IF('Source - Funds'!I554="","",'Source - Funds'!I554)</f>
        <v/>
      </c>
      <c r="K554" t="str">
        <f>IF('Source - Funds'!J554="","",'Source - Funds'!J554)</f>
        <v>N</v>
      </c>
      <c r="L554">
        <f t="shared" si="89"/>
        <v>444181</v>
      </c>
      <c r="M554">
        <v>1.04</v>
      </c>
      <c r="N554" s="24">
        <f t="shared" si="90"/>
        <v>461948.24</v>
      </c>
      <c r="O554" s="24">
        <f t="shared" si="91"/>
        <v>461947.24</v>
      </c>
      <c r="P554" s="23">
        <f t="shared" si="92"/>
        <v>461947</v>
      </c>
      <c r="Q554" s="26" t="s">
        <v>215</v>
      </c>
      <c r="R554" t="str">
        <f t="shared" si="93"/>
        <v>89</v>
      </c>
      <c r="S554" t="str">
        <f t="shared" si="94"/>
        <v>0238</v>
      </c>
      <c r="T554" t="str">
        <f t="shared" si="95"/>
        <v>5</v>
      </c>
      <c r="U554" s="27">
        <f t="shared" si="96"/>
        <v>461947</v>
      </c>
      <c r="V554" t="str">
        <f t="shared" si="97"/>
        <v>89-5-0238</v>
      </c>
      <c r="W554" t="str">
        <f t="shared" si="98"/>
        <v>2025_89_0238_5</v>
      </c>
    </row>
    <row r="555" spans="1:23" x14ac:dyDescent="0.3">
      <c r="A555" t="str">
        <f t="shared" si="88"/>
        <v>8950239</v>
      </c>
      <c r="B555" t="str">
        <f>IF('Source - Funds'!A555="","",'Source - Funds'!A555)</f>
        <v>2026</v>
      </c>
      <c r="C555" t="str">
        <f>IF('Source - Funds'!B555="","",'Source - Funds'!B555)</f>
        <v>89</v>
      </c>
      <c r="D555" t="str">
        <f>IF('Source - Funds'!C555="","",'Source - Funds'!C555)</f>
        <v>5</v>
      </c>
      <c r="E555" t="str">
        <f>IF('Source - Funds'!D555="","",'Source - Funds'!D555)</f>
        <v>0239</v>
      </c>
      <c r="F555" t="str">
        <f>IF('Source - Funds'!E555="","",'Source - Funds'!E555)</f>
        <v>CENTERVILLE PUBLIC LIBRARY</v>
      </c>
      <c r="G555" t="str">
        <f>IF('Source - Funds'!F555="","",'Source - Funds'!F555)</f>
        <v>0101</v>
      </c>
      <c r="H555" t="str">
        <f>IF('Source - Funds'!G555="","",'Source - Funds'!G555)</f>
        <v>GENERAL</v>
      </c>
      <c r="I555">
        <f>IF('Source - Funds'!H555="","",'Source - Funds'!H555)</f>
        <v>298607</v>
      </c>
      <c r="J555" t="str">
        <f>IF('Source - Funds'!I555="","",'Source - Funds'!I555)</f>
        <v/>
      </c>
      <c r="K555" t="str">
        <f>IF('Source - Funds'!J555="","",'Source - Funds'!J555)</f>
        <v>N</v>
      </c>
      <c r="L555">
        <f t="shared" si="89"/>
        <v>446955</v>
      </c>
      <c r="M555">
        <v>1.04</v>
      </c>
      <c r="N555" s="24">
        <f t="shared" si="90"/>
        <v>464833.2</v>
      </c>
      <c r="O555" s="24">
        <f t="shared" si="91"/>
        <v>464832.2</v>
      </c>
      <c r="P555" s="23">
        <f t="shared" si="92"/>
        <v>464832</v>
      </c>
      <c r="Q555" s="26" t="s">
        <v>215</v>
      </c>
      <c r="R555" t="str">
        <f t="shared" si="93"/>
        <v>89</v>
      </c>
      <c r="S555" t="str">
        <f t="shared" si="94"/>
        <v>0239</v>
      </c>
      <c r="T555" t="str">
        <f t="shared" si="95"/>
        <v>5</v>
      </c>
      <c r="U555" s="27">
        <f t="shared" si="96"/>
        <v>464832</v>
      </c>
      <c r="V555" t="str">
        <f t="shared" si="97"/>
        <v>89-5-0239</v>
      </c>
      <c r="W555" t="str">
        <f t="shared" si="98"/>
        <v>2025_89_0239_5</v>
      </c>
    </row>
    <row r="556" spans="1:23" x14ac:dyDescent="0.3">
      <c r="A556" t="str">
        <f t="shared" si="88"/>
        <v>8950239</v>
      </c>
      <c r="B556" t="str">
        <f>IF('Source - Funds'!A556="","",'Source - Funds'!A556)</f>
        <v>2026</v>
      </c>
      <c r="C556" t="str">
        <f>IF('Source - Funds'!B556="","",'Source - Funds'!B556)</f>
        <v>89</v>
      </c>
      <c r="D556" t="str">
        <f>IF('Source - Funds'!C556="","",'Source - Funds'!C556)</f>
        <v>5</v>
      </c>
      <c r="E556" t="str">
        <f>IF('Source - Funds'!D556="","",'Source - Funds'!D556)</f>
        <v>0239</v>
      </c>
      <c r="F556" t="str">
        <f>IF('Source - Funds'!E556="","",'Source - Funds'!E556)</f>
        <v>CENTERVILLE PUBLIC LIBRARY</v>
      </c>
      <c r="G556" t="str">
        <f>IF('Source - Funds'!F556="","",'Source - Funds'!F556)</f>
        <v>0180</v>
      </c>
      <c r="H556" t="str">
        <f>IF('Source - Funds'!G556="","",'Source - Funds'!G556)</f>
        <v>DEBT SERVICE</v>
      </c>
      <c r="I556">
        <f>IF('Source - Funds'!H556="","",'Source - Funds'!H556)</f>
        <v>148348</v>
      </c>
      <c r="J556" t="str">
        <f>IF('Source - Funds'!I556="","",'Source - Funds'!I556)</f>
        <v/>
      </c>
      <c r="K556" t="str">
        <f>IF('Source - Funds'!J556="","",'Source - Funds'!J556)</f>
        <v>N</v>
      </c>
      <c r="L556">
        <f t="shared" si="89"/>
        <v>446955</v>
      </c>
      <c r="M556">
        <v>1.04</v>
      </c>
      <c r="N556" s="24">
        <f t="shared" si="90"/>
        <v>464833.2</v>
      </c>
      <c r="O556" s="24">
        <f t="shared" si="91"/>
        <v>464832.2</v>
      </c>
      <c r="P556" s="23">
        <f t="shared" si="92"/>
        <v>464832</v>
      </c>
      <c r="Q556" s="26" t="s">
        <v>215</v>
      </c>
      <c r="R556" t="str">
        <f t="shared" si="93"/>
        <v>89</v>
      </c>
      <c r="S556" t="str">
        <f t="shared" si="94"/>
        <v>0239</v>
      </c>
      <c r="T556" t="str">
        <f t="shared" si="95"/>
        <v>5</v>
      </c>
      <c r="U556" s="27">
        <f t="shared" si="96"/>
        <v>464832</v>
      </c>
      <c r="V556" t="str">
        <f t="shared" si="97"/>
        <v>89-5-0239</v>
      </c>
      <c r="W556" t="str">
        <f t="shared" si="98"/>
        <v>2025_89_0239_5</v>
      </c>
    </row>
    <row r="557" spans="1:23" x14ac:dyDescent="0.3">
      <c r="A557" t="str">
        <f t="shared" si="88"/>
        <v>8950240</v>
      </c>
      <c r="B557" t="str">
        <f>IF('Source - Funds'!A557="","",'Source - Funds'!A557)</f>
        <v>2026</v>
      </c>
      <c r="C557" t="str">
        <f>IF('Source - Funds'!B557="","",'Source - Funds'!B557)</f>
        <v>89</v>
      </c>
      <c r="D557" t="str">
        <f>IF('Source - Funds'!C557="","",'Source - Funds'!C557)</f>
        <v>5</v>
      </c>
      <c r="E557" t="str">
        <f>IF('Source - Funds'!D557="","",'Source - Funds'!D557)</f>
        <v>0240</v>
      </c>
      <c r="F557" t="str">
        <f>IF('Source - Funds'!E557="","",'Source - Funds'!E557)</f>
        <v>DUBLIN PUBLIC LIBRARY</v>
      </c>
      <c r="G557" t="str">
        <f>IF('Source - Funds'!F557="","",'Source - Funds'!F557)</f>
        <v>0101</v>
      </c>
      <c r="H557" t="str">
        <f>IF('Source - Funds'!G557="","",'Source - Funds'!G557)</f>
        <v>GENERAL</v>
      </c>
      <c r="I557">
        <f>IF('Source - Funds'!H557="","",'Source - Funds'!H557)</f>
        <v>34339</v>
      </c>
      <c r="J557" t="str">
        <f>IF('Source - Funds'!I557="","",'Source - Funds'!I557)</f>
        <v/>
      </c>
      <c r="K557" t="str">
        <f>IF('Source - Funds'!J557="","",'Source - Funds'!J557)</f>
        <v>N</v>
      </c>
      <c r="L557">
        <f t="shared" si="89"/>
        <v>34339</v>
      </c>
      <c r="M557">
        <v>1.04</v>
      </c>
      <c r="N557" s="24">
        <f t="shared" si="90"/>
        <v>35712.559999999998</v>
      </c>
      <c r="O557" s="24">
        <f t="shared" si="91"/>
        <v>35711.56</v>
      </c>
      <c r="P557" s="23">
        <f t="shared" si="92"/>
        <v>35711</v>
      </c>
      <c r="Q557" s="26" t="s">
        <v>215</v>
      </c>
      <c r="R557" t="str">
        <f t="shared" si="93"/>
        <v>89</v>
      </c>
      <c r="S557" t="str">
        <f t="shared" si="94"/>
        <v>0240</v>
      </c>
      <c r="T557" t="str">
        <f t="shared" si="95"/>
        <v>5</v>
      </c>
      <c r="U557" s="27">
        <f t="shared" si="96"/>
        <v>35711</v>
      </c>
      <c r="V557" t="str">
        <f t="shared" si="97"/>
        <v>89-5-0240</v>
      </c>
      <c r="W557" t="str">
        <f t="shared" si="98"/>
        <v>2025_89_0240_5</v>
      </c>
    </row>
    <row r="558" spans="1:23" x14ac:dyDescent="0.3">
      <c r="A558" t="str">
        <f t="shared" si="88"/>
        <v>8950241</v>
      </c>
      <c r="B558" t="str">
        <f>IF('Source - Funds'!A558="","",'Source - Funds'!A558)</f>
        <v>2026</v>
      </c>
      <c r="C558" t="str">
        <f>IF('Source - Funds'!B558="","",'Source - Funds'!B558)</f>
        <v>89</v>
      </c>
      <c r="D558" t="str">
        <f>IF('Source - Funds'!C558="","",'Source - Funds'!C558)</f>
        <v>5</v>
      </c>
      <c r="E558" t="str">
        <f>IF('Source - Funds'!D558="","",'Source - Funds'!D558)</f>
        <v>0241</v>
      </c>
      <c r="F558" t="str">
        <f>IF('Source - Funds'!E558="","",'Source - Funds'!E558)</f>
        <v>HAGERSTOWN PUBLIC LIBRARY</v>
      </c>
      <c r="G558" t="str">
        <f>IF('Source - Funds'!F558="","",'Source - Funds'!F558)</f>
        <v>0101</v>
      </c>
      <c r="H558" t="str">
        <f>IF('Source - Funds'!G558="","",'Source - Funds'!G558)</f>
        <v>GENERAL</v>
      </c>
      <c r="I558">
        <f>IF('Source - Funds'!H558="","",'Source - Funds'!H558)</f>
        <v>421821</v>
      </c>
      <c r="J558" t="str">
        <f>IF('Source - Funds'!I558="","",'Source - Funds'!I558)</f>
        <v/>
      </c>
      <c r="K558" t="str">
        <f>IF('Source - Funds'!J558="","",'Source - Funds'!J558)</f>
        <v>N</v>
      </c>
      <c r="L558">
        <f t="shared" si="89"/>
        <v>421821</v>
      </c>
      <c r="M558">
        <v>1.04</v>
      </c>
      <c r="N558" s="24">
        <f t="shared" si="90"/>
        <v>438693.84</v>
      </c>
      <c r="O558" s="24">
        <f t="shared" si="91"/>
        <v>438692.84</v>
      </c>
      <c r="P558" s="23">
        <f t="shared" si="92"/>
        <v>438692</v>
      </c>
      <c r="Q558" s="26" t="s">
        <v>215</v>
      </c>
      <c r="R558" t="str">
        <f t="shared" si="93"/>
        <v>89</v>
      </c>
      <c r="S558" t="str">
        <f t="shared" si="94"/>
        <v>0241</v>
      </c>
      <c r="T558" t="str">
        <f t="shared" si="95"/>
        <v>5</v>
      </c>
      <c r="U558" s="27">
        <f t="shared" si="96"/>
        <v>438692</v>
      </c>
      <c r="V558" t="str">
        <f t="shared" si="97"/>
        <v>89-5-0241</v>
      </c>
      <c r="W558" t="str">
        <f t="shared" si="98"/>
        <v>2025_89_0241_5</v>
      </c>
    </row>
    <row r="559" spans="1:23" x14ac:dyDescent="0.3">
      <c r="A559" t="str">
        <f t="shared" si="88"/>
        <v>8950242</v>
      </c>
      <c r="B559" t="str">
        <f>IF('Source - Funds'!A559="","",'Source - Funds'!A559)</f>
        <v>2026</v>
      </c>
      <c r="C559" t="str">
        <f>IF('Source - Funds'!B559="","",'Source - Funds'!B559)</f>
        <v>89</v>
      </c>
      <c r="D559" t="str">
        <f>IF('Source - Funds'!C559="","",'Source - Funds'!C559)</f>
        <v>5</v>
      </c>
      <c r="E559" t="str">
        <f>IF('Source - Funds'!D559="","",'Source - Funds'!D559)</f>
        <v>0242</v>
      </c>
      <c r="F559" t="str">
        <f>IF('Source - Funds'!E559="","",'Source - Funds'!E559)</f>
        <v>RICHMOND-MORRISSON-REEVES PUBLIC LIBRARY</v>
      </c>
      <c r="G559" t="str">
        <f>IF('Source - Funds'!F559="","",'Source - Funds'!F559)</f>
        <v>0101</v>
      </c>
      <c r="H559" t="str">
        <f>IF('Source - Funds'!G559="","",'Source - Funds'!G559)</f>
        <v>GENERAL</v>
      </c>
      <c r="I559">
        <f>IF('Source - Funds'!H559="","",'Source - Funds'!H559)</f>
        <v>3141940</v>
      </c>
      <c r="J559" t="str">
        <f>IF('Source - Funds'!I559="","",'Source - Funds'!I559)</f>
        <v/>
      </c>
      <c r="K559" t="str">
        <f>IF('Source - Funds'!J559="","",'Source - Funds'!J559)</f>
        <v>N</v>
      </c>
      <c r="L559">
        <f t="shared" si="89"/>
        <v>3141940</v>
      </c>
      <c r="M559">
        <v>1.04</v>
      </c>
      <c r="N559" s="24">
        <f t="shared" si="90"/>
        <v>3267617.6</v>
      </c>
      <c r="O559" s="24">
        <f t="shared" si="91"/>
        <v>3267616.6</v>
      </c>
      <c r="P559" s="23">
        <f t="shared" si="92"/>
        <v>3267616</v>
      </c>
      <c r="Q559" s="26" t="s">
        <v>215</v>
      </c>
      <c r="R559" t="str">
        <f t="shared" si="93"/>
        <v>89</v>
      </c>
      <c r="S559" t="str">
        <f t="shared" si="94"/>
        <v>0242</v>
      </c>
      <c r="T559" t="str">
        <f t="shared" si="95"/>
        <v>5</v>
      </c>
      <c r="U559" s="27">
        <f t="shared" si="96"/>
        <v>3267616</v>
      </c>
      <c r="V559" t="str">
        <f t="shared" si="97"/>
        <v>89-5-0242</v>
      </c>
      <c r="W559" t="str">
        <f t="shared" si="98"/>
        <v>2025_89_0242_5</v>
      </c>
    </row>
    <row r="560" spans="1:23" x14ac:dyDescent="0.3">
      <c r="A560" t="str">
        <f t="shared" si="88"/>
        <v>8950242</v>
      </c>
      <c r="B560" t="str">
        <f>IF('Source - Funds'!A560="","",'Source - Funds'!A560)</f>
        <v>2026</v>
      </c>
      <c r="C560" t="str">
        <f>IF('Source - Funds'!B560="","",'Source - Funds'!B560)</f>
        <v>89</v>
      </c>
      <c r="D560" t="str">
        <f>IF('Source - Funds'!C560="","",'Source - Funds'!C560)</f>
        <v>5</v>
      </c>
      <c r="E560" t="str">
        <f>IF('Source - Funds'!D560="","",'Source - Funds'!D560)</f>
        <v>0242</v>
      </c>
      <c r="F560" t="str">
        <f>IF('Source - Funds'!E560="","",'Source - Funds'!E560)</f>
        <v>RICHMOND-MORRISSON-REEVES PUBLIC LIBRARY</v>
      </c>
      <c r="G560" t="str">
        <f>IF('Source - Funds'!F560="","",'Source - Funds'!F560)</f>
        <v>0061</v>
      </c>
      <c r="H560" t="str">
        <f>IF('Source - Funds'!G560="","",'Source - Funds'!G560)</f>
        <v>RAINY DAY</v>
      </c>
      <c r="I560">
        <f>IF('Source - Funds'!H560="","",'Source - Funds'!H560)</f>
        <v>0</v>
      </c>
      <c r="J560" t="str">
        <f>IF('Source - Funds'!I560="","",'Source - Funds'!I560)</f>
        <v/>
      </c>
      <c r="K560" t="str">
        <f>IF('Source - Funds'!J560="","",'Source - Funds'!J560)</f>
        <v>N</v>
      </c>
      <c r="L560">
        <f t="shared" si="89"/>
        <v>3141940</v>
      </c>
      <c r="M560">
        <v>1.04</v>
      </c>
      <c r="N560" s="24">
        <f t="shared" si="90"/>
        <v>3267617.6</v>
      </c>
      <c r="O560" s="24">
        <f t="shared" si="91"/>
        <v>3267616.6</v>
      </c>
      <c r="P560" s="23">
        <f t="shared" si="92"/>
        <v>3267616</v>
      </c>
      <c r="Q560" s="26" t="s">
        <v>215</v>
      </c>
      <c r="R560" t="str">
        <f t="shared" si="93"/>
        <v>89</v>
      </c>
      <c r="S560" t="str">
        <f t="shared" si="94"/>
        <v>0242</v>
      </c>
      <c r="T560" t="str">
        <f t="shared" si="95"/>
        <v>5</v>
      </c>
      <c r="U560" s="27">
        <f t="shared" si="96"/>
        <v>3267616</v>
      </c>
      <c r="V560" t="str">
        <f t="shared" si="97"/>
        <v>89-5-0242</v>
      </c>
      <c r="W560" t="str">
        <f t="shared" si="98"/>
        <v>2025_89_0242_5</v>
      </c>
    </row>
    <row r="561" spans="1:23" x14ac:dyDescent="0.3">
      <c r="A561" t="str">
        <f t="shared" si="88"/>
        <v>8950242</v>
      </c>
      <c r="B561" t="str">
        <f>IF('Source - Funds'!A561="","",'Source - Funds'!A561)</f>
        <v>2026</v>
      </c>
      <c r="C561" t="str">
        <f>IF('Source - Funds'!B561="","",'Source - Funds'!B561)</f>
        <v>89</v>
      </c>
      <c r="D561" t="str">
        <f>IF('Source - Funds'!C561="","",'Source - Funds'!C561)</f>
        <v>5</v>
      </c>
      <c r="E561" t="str">
        <f>IF('Source - Funds'!D561="","",'Source - Funds'!D561)</f>
        <v>0242</v>
      </c>
      <c r="F561" t="str">
        <f>IF('Source - Funds'!E561="","",'Source - Funds'!E561)</f>
        <v>RICHMOND-MORRISSON-REEVES PUBLIC LIBRARY</v>
      </c>
      <c r="G561" t="str">
        <f>IF('Source - Funds'!F561="","",'Source - Funds'!F561)</f>
        <v>2011</v>
      </c>
      <c r="H561" t="str">
        <f>IF('Source - Funds'!G561="","",'Source - Funds'!G561)</f>
        <v>LIRF</v>
      </c>
      <c r="I561">
        <f>IF('Source - Funds'!H561="","",'Source - Funds'!H561)</f>
        <v>0</v>
      </c>
      <c r="J561" t="str">
        <f>IF('Source - Funds'!I561="","",'Source - Funds'!I561)</f>
        <v/>
      </c>
      <c r="K561" t="str">
        <f>IF('Source - Funds'!J561="","",'Source - Funds'!J561)</f>
        <v>N</v>
      </c>
      <c r="L561">
        <f t="shared" si="89"/>
        <v>3141940</v>
      </c>
      <c r="M561">
        <v>1.04</v>
      </c>
      <c r="N561" s="24">
        <f t="shared" si="90"/>
        <v>3267617.6</v>
      </c>
      <c r="O561" s="24">
        <f t="shared" si="91"/>
        <v>3267616.6</v>
      </c>
      <c r="P561" s="23">
        <f t="shared" si="92"/>
        <v>3267616</v>
      </c>
      <c r="Q561" s="26" t="s">
        <v>215</v>
      </c>
      <c r="R561" t="str">
        <f t="shared" si="93"/>
        <v>89</v>
      </c>
      <c r="S561" t="str">
        <f t="shared" si="94"/>
        <v>0242</v>
      </c>
      <c r="T561" t="str">
        <f t="shared" si="95"/>
        <v>5</v>
      </c>
      <c r="U561" s="27">
        <f t="shared" si="96"/>
        <v>3267616</v>
      </c>
      <c r="V561" t="str">
        <f t="shared" si="97"/>
        <v>89-5-0242</v>
      </c>
      <c r="W561" t="str">
        <f t="shared" si="98"/>
        <v>2025_89_0242_5</v>
      </c>
    </row>
    <row r="562" spans="1:23" x14ac:dyDescent="0.3">
      <c r="A562" t="str">
        <f t="shared" si="88"/>
        <v>8950243</v>
      </c>
      <c r="B562" t="str">
        <f>IF('Source - Funds'!A562="","",'Source - Funds'!A562)</f>
        <v>2026</v>
      </c>
      <c r="C562" t="str">
        <f>IF('Source - Funds'!B562="","",'Source - Funds'!B562)</f>
        <v>89</v>
      </c>
      <c r="D562" t="str">
        <f>IF('Source - Funds'!C562="","",'Source - Funds'!C562)</f>
        <v>5</v>
      </c>
      <c r="E562" t="str">
        <f>IF('Source - Funds'!D562="","",'Source - Funds'!D562)</f>
        <v>0243</v>
      </c>
      <c r="F562" t="str">
        <f>IF('Source - Funds'!E562="","",'Source - Funds'!E562)</f>
        <v>WAYNE COUNTY CONTRACTUAL LIBRARY</v>
      </c>
      <c r="G562" t="str">
        <f>IF('Source - Funds'!F562="","",'Source - Funds'!F562)</f>
        <v>0101</v>
      </c>
      <c r="H562" t="str">
        <f>IF('Source - Funds'!G562="","",'Source - Funds'!G562)</f>
        <v>GENERAL</v>
      </c>
      <c r="I562">
        <f>IF('Source - Funds'!H562="","",'Source - Funds'!H562)</f>
        <v>199595</v>
      </c>
      <c r="J562" t="str">
        <f>IF('Source - Funds'!I562="","",'Source - Funds'!I562)</f>
        <v/>
      </c>
      <c r="K562" t="str">
        <f>IF('Source - Funds'!J562="","",'Source - Funds'!J562)</f>
        <v>N</v>
      </c>
      <c r="L562">
        <f t="shared" si="89"/>
        <v>199595</v>
      </c>
      <c r="M562">
        <v>1.04</v>
      </c>
      <c r="N562" s="24">
        <f t="shared" si="90"/>
        <v>207578.80000000002</v>
      </c>
      <c r="O562" s="24">
        <f t="shared" si="91"/>
        <v>207577.80000000002</v>
      </c>
      <c r="P562" s="23">
        <f t="shared" si="92"/>
        <v>207577</v>
      </c>
      <c r="Q562" s="26" t="s">
        <v>215</v>
      </c>
      <c r="R562" t="str">
        <f t="shared" si="93"/>
        <v>89</v>
      </c>
      <c r="S562" t="str">
        <f t="shared" si="94"/>
        <v>0243</v>
      </c>
      <c r="T562" t="str">
        <f t="shared" si="95"/>
        <v>5</v>
      </c>
      <c r="U562" s="27">
        <f t="shared" si="96"/>
        <v>207577</v>
      </c>
      <c r="V562" t="str">
        <f t="shared" si="97"/>
        <v>89-5-0243</v>
      </c>
      <c r="W562" t="str">
        <f t="shared" si="98"/>
        <v>2025_89_0243_5</v>
      </c>
    </row>
    <row r="563" spans="1:23" x14ac:dyDescent="0.3">
      <c r="A563" t="str">
        <f t="shared" si="88"/>
        <v>9050244</v>
      </c>
      <c r="B563" t="str">
        <f>IF('Source - Funds'!A563="","",'Source - Funds'!A563)</f>
        <v>2026</v>
      </c>
      <c r="C563" t="str">
        <f>IF('Source - Funds'!B563="","",'Source - Funds'!B563)</f>
        <v>90</v>
      </c>
      <c r="D563" t="str">
        <f>IF('Source - Funds'!C563="","",'Source - Funds'!C563)</f>
        <v>5</v>
      </c>
      <c r="E563" t="str">
        <f>IF('Source - Funds'!D563="","",'Source - Funds'!D563)</f>
        <v>0244</v>
      </c>
      <c r="F563" t="str">
        <f>IF('Source - Funds'!E563="","",'Source - Funds'!E563)</f>
        <v>WELLS COUNTY PUBLIC LIBRARY</v>
      </c>
      <c r="G563" t="str">
        <f>IF('Source - Funds'!F563="","",'Source - Funds'!F563)</f>
        <v>0101</v>
      </c>
      <c r="H563" t="str">
        <f>IF('Source - Funds'!G563="","",'Source - Funds'!G563)</f>
        <v>GENERAL</v>
      </c>
      <c r="I563">
        <f>IF('Source - Funds'!H563="","",'Source - Funds'!H563)</f>
        <v>2893562</v>
      </c>
      <c r="J563" t="str">
        <f>IF('Source - Funds'!I563="","",'Source - Funds'!I563)</f>
        <v/>
      </c>
      <c r="K563" t="str">
        <f>IF('Source - Funds'!J563="","",'Source - Funds'!J563)</f>
        <v>N</v>
      </c>
      <c r="L563">
        <f t="shared" si="89"/>
        <v>3967262</v>
      </c>
      <c r="M563">
        <v>1.04</v>
      </c>
      <c r="N563" s="24">
        <f t="shared" si="90"/>
        <v>4125952.48</v>
      </c>
      <c r="O563" s="24">
        <f t="shared" si="91"/>
        <v>4125951.48</v>
      </c>
      <c r="P563" s="23">
        <f t="shared" si="92"/>
        <v>4125951</v>
      </c>
      <c r="Q563" s="26" t="s">
        <v>215</v>
      </c>
      <c r="R563" t="str">
        <f t="shared" si="93"/>
        <v>90</v>
      </c>
      <c r="S563" t="str">
        <f t="shared" si="94"/>
        <v>0244</v>
      </c>
      <c r="T563" t="str">
        <f t="shared" si="95"/>
        <v>5</v>
      </c>
      <c r="U563" s="27">
        <f t="shared" si="96"/>
        <v>4125951</v>
      </c>
      <c r="V563" t="str">
        <f t="shared" si="97"/>
        <v>90-5-0244</v>
      </c>
      <c r="W563" t="str">
        <f t="shared" si="98"/>
        <v>2025_90_0244_5</v>
      </c>
    </row>
    <row r="564" spans="1:23" x14ac:dyDescent="0.3">
      <c r="A564" t="str">
        <f t="shared" si="88"/>
        <v>9050244</v>
      </c>
      <c r="B564" t="str">
        <f>IF('Source - Funds'!A564="","",'Source - Funds'!A564)</f>
        <v>2026</v>
      </c>
      <c r="C564" t="str">
        <f>IF('Source - Funds'!B564="","",'Source - Funds'!B564)</f>
        <v>90</v>
      </c>
      <c r="D564" t="str">
        <f>IF('Source - Funds'!C564="","",'Source - Funds'!C564)</f>
        <v>5</v>
      </c>
      <c r="E564" t="str">
        <f>IF('Source - Funds'!D564="","",'Source - Funds'!D564)</f>
        <v>0244</v>
      </c>
      <c r="F564" t="str">
        <f>IF('Source - Funds'!E564="","",'Source - Funds'!E564)</f>
        <v>WELLS COUNTY PUBLIC LIBRARY</v>
      </c>
      <c r="G564" t="str">
        <f>IF('Source - Funds'!F564="","",'Source - Funds'!F564)</f>
        <v>0061</v>
      </c>
      <c r="H564" t="str">
        <f>IF('Source - Funds'!G564="","",'Source - Funds'!G564)</f>
        <v>RAINY DAY</v>
      </c>
      <c r="I564">
        <f>IF('Source - Funds'!H564="","",'Source - Funds'!H564)</f>
        <v>342000</v>
      </c>
      <c r="J564" t="str">
        <f>IF('Source - Funds'!I564="","",'Source - Funds'!I564)</f>
        <v/>
      </c>
      <c r="K564" t="str">
        <f>IF('Source - Funds'!J564="","",'Source - Funds'!J564)</f>
        <v>N</v>
      </c>
      <c r="L564">
        <f t="shared" si="89"/>
        <v>3967262</v>
      </c>
      <c r="M564">
        <v>1.04</v>
      </c>
      <c r="N564" s="24">
        <f t="shared" si="90"/>
        <v>4125952.48</v>
      </c>
      <c r="O564" s="24">
        <f t="shared" si="91"/>
        <v>4125951.48</v>
      </c>
      <c r="P564" s="23">
        <f t="shared" si="92"/>
        <v>4125951</v>
      </c>
      <c r="Q564" s="26" t="s">
        <v>215</v>
      </c>
      <c r="R564" t="str">
        <f t="shared" si="93"/>
        <v>90</v>
      </c>
      <c r="S564" t="str">
        <f t="shared" si="94"/>
        <v>0244</v>
      </c>
      <c r="T564" t="str">
        <f t="shared" si="95"/>
        <v>5</v>
      </c>
      <c r="U564" s="27">
        <f t="shared" si="96"/>
        <v>4125951</v>
      </c>
      <c r="V564" t="str">
        <f t="shared" si="97"/>
        <v>90-5-0244</v>
      </c>
      <c r="W564" t="str">
        <f t="shared" si="98"/>
        <v>2025_90_0244_5</v>
      </c>
    </row>
    <row r="565" spans="1:23" x14ac:dyDescent="0.3">
      <c r="A565" t="str">
        <f t="shared" si="88"/>
        <v>9050244</v>
      </c>
      <c r="B565" t="str">
        <f>IF('Source - Funds'!A565="","",'Source - Funds'!A565)</f>
        <v>2026</v>
      </c>
      <c r="C565" t="str">
        <f>IF('Source - Funds'!B565="","",'Source - Funds'!B565)</f>
        <v>90</v>
      </c>
      <c r="D565" t="str">
        <f>IF('Source - Funds'!C565="","",'Source - Funds'!C565)</f>
        <v>5</v>
      </c>
      <c r="E565" t="str">
        <f>IF('Source - Funds'!D565="","",'Source - Funds'!D565)</f>
        <v>0244</v>
      </c>
      <c r="F565" t="str">
        <f>IF('Source - Funds'!E565="","",'Source - Funds'!E565)</f>
        <v>WELLS COUNTY PUBLIC LIBRARY</v>
      </c>
      <c r="G565" t="str">
        <f>IF('Source - Funds'!F565="","",'Source - Funds'!F565)</f>
        <v>2011</v>
      </c>
      <c r="H565" t="str">
        <f>IF('Source - Funds'!G565="","",'Source - Funds'!G565)</f>
        <v>LIRF</v>
      </c>
      <c r="I565">
        <f>IF('Source - Funds'!H565="","",'Source - Funds'!H565)</f>
        <v>370000</v>
      </c>
      <c r="J565" t="str">
        <f>IF('Source - Funds'!I565="","",'Source - Funds'!I565)</f>
        <v/>
      </c>
      <c r="K565" t="str">
        <f>IF('Source - Funds'!J565="","",'Source - Funds'!J565)</f>
        <v>N</v>
      </c>
      <c r="L565">
        <f t="shared" si="89"/>
        <v>3967262</v>
      </c>
      <c r="M565">
        <v>1.04</v>
      </c>
      <c r="N565" s="24">
        <f t="shared" si="90"/>
        <v>4125952.48</v>
      </c>
      <c r="O565" s="24">
        <f t="shared" si="91"/>
        <v>4125951.48</v>
      </c>
      <c r="P565" s="23">
        <f t="shared" si="92"/>
        <v>4125951</v>
      </c>
      <c r="Q565" s="26" t="s">
        <v>215</v>
      </c>
      <c r="R565" t="str">
        <f t="shared" si="93"/>
        <v>90</v>
      </c>
      <c r="S565" t="str">
        <f t="shared" si="94"/>
        <v>0244</v>
      </c>
      <c r="T565" t="str">
        <f t="shared" si="95"/>
        <v>5</v>
      </c>
      <c r="U565" s="27">
        <f t="shared" si="96"/>
        <v>4125951</v>
      </c>
      <c r="V565" t="str">
        <f t="shared" si="97"/>
        <v>90-5-0244</v>
      </c>
      <c r="W565" t="str">
        <f t="shared" si="98"/>
        <v>2025_90_0244_5</v>
      </c>
    </row>
    <row r="566" spans="1:23" x14ac:dyDescent="0.3">
      <c r="A566" t="str">
        <f t="shared" si="88"/>
        <v>9050244</v>
      </c>
      <c r="B566" t="str">
        <f>IF('Source - Funds'!A566="","",'Source - Funds'!A566)</f>
        <v>2026</v>
      </c>
      <c r="C566" t="str">
        <f>IF('Source - Funds'!B566="","",'Source - Funds'!B566)</f>
        <v>90</v>
      </c>
      <c r="D566" t="str">
        <f>IF('Source - Funds'!C566="","",'Source - Funds'!C566)</f>
        <v>5</v>
      </c>
      <c r="E566" t="str">
        <f>IF('Source - Funds'!D566="","",'Source - Funds'!D566)</f>
        <v>0244</v>
      </c>
      <c r="F566" t="str">
        <f>IF('Source - Funds'!E566="","",'Source - Funds'!E566)</f>
        <v>WELLS COUNTY PUBLIC LIBRARY</v>
      </c>
      <c r="G566" t="str">
        <f>IF('Source - Funds'!F566="","",'Source - Funds'!F566)</f>
        <v>0180</v>
      </c>
      <c r="H566" t="str">
        <f>IF('Source - Funds'!G566="","",'Source - Funds'!G566)</f>
        <v>DEBT SERVICE</v>
      </c>
      <c r="I566">
        <f>IF('Source - Funds'!H566="","",'Source - Funds'!H566)</f>
        <v>361700</v>
      </c>
      <c r="J566" t="str">
        <f>IF('Source - Funds'!I566="","",'Source - Funds'!I566)</f>
        <v/>
      </c>
      <c r="K566" t="str">
        <f>IF('Source - Funds'!J566="","",'Source - Funds'!J566)</f>
        <v>N</v>
      </c>
      <c r="L566">
        <f t="shared" si="89"/>
        <v>3967262</v>
      </c>
      <c r="M566">
        <v>1.04</v>
      </c>
      <c r="N566" s="24">
        <f t="shared" si="90"/>
        <v>4125952.48</v>
      </c>
      <c r="O566" s="24">
        <f t="shared" si="91"/>
        <v>4125951.48</v>
      </c>
      <c r="P566" s="23">
        <f t="shared" si="92"/>
        <v>4125951</v>
      </c>
      <c r="Q566" s="26" t="s">
        <v>215</v>
      </c>
      <c r="R566" t="str">
        <f t="shared" si="93"/>
        <v>90</v>
      </c>
      <c r="S566" t="str">
        <f t="shared" si="94"/>
        <v>0244</v>
      </c>
      <c r="T566" t="str">
        <f t="shared" si="95"/>
        <v>5</v>
      </c>
      <c r="U566" s="27">
        <f t="shared" si="96"/>
        <v>4125951</v>
      </c>
      <c r="V566" t="str">
        <f t="shared" si="97"/>
        <v>90-5-0244</v>
      </c>
      <c r="W566" t="str">
        <f t="shared" si="98"/>
        <v>2025_90_0244_5</v>
      </c>
    </row>
    <row r="567" spans="1:23" x14ac:dyDescent="0.3">
      <c r="A567" t="str">
        <f t="shared" si="88"/>
        <v>3550302</v>
      </c>
      <c r="B567" t="str">
        <f>IF('Source - Funds'!A567="","",'Source - Funds'!A567)</f>
        <v>2026</v>
      </c>
      <c r="C567" t="str">
        <f>IF('Source - Funds'!B567="","",'Source - Funds'!B567)</f>
        <v>90</v>
      </c>
      <c r="D567" t="str">
        <f>IF('Source - Funds'!C567="","",'Source - Funds'!C567)</f>
        <v>5</v>
      </c>
      <c r="E567" t="str">
        <f>IF('Source - Funds'!D567="","",'Source - Funds'!D567)</f>
        <v>0302</v>
      </c>
      <c r="F567" t="str">
        <f>IF('Source - Funds'!E567="","",'Source - Funds'!E567)</f>
        <v>HUNTINGTON LIBRARY</v>
      </c>
      <c r="G567" t="str">
        <f>IF('Source - Funds'!F567="","",'Source - Funds'!F567)</f>
        <v>2011</v>
      </c>
      <c r="H567" t="str">
        <f>IF('Source - Funds'!G567="","",'Source - Funds'!G567)</f>
        <v>LIRF</v>
      </c>
      <c r="I567">
        <f>IF('Source - Funds'!H567="","",'Source - Funds'!H567)</f>
        <v>0</v>
      </c>
      <c r="J567">
        <f>IF('Source - Funds'!I567="","",'Source - Funds'!I567)</f>
        <v>35</v>
      </c>
      <c r="K567" t="str">
        <f>IF('Source - Funds'!J567="","",'Source - Funds'!J567)</f>
        <v>Y</v>
      </c>
      <c r="L567">
        <f t="shared" si="89"/>
        <v>3306847</v>
      </c>
      <c r="M567">
        <v>1.04</v>
      </c>
      <c r="N567" s="24">
        <f t="shared" si="90"/>
        <v>3439120.88</v>
      </c>
      <c r="O567" s="24">
        <f t="shared" si="91"/>
        <v>3439119.88</v>
      </c>
      <c r="P567" s="23">
        <f t="shared" si="92"/>
        <v>3439119</v>
      </c>
      <c r="Q567" s="26" t="s">
        <v>215</v>
      </c>
      <c r="R567">
        <f t="shared" si="93"/>
        <v>35</v>
      </c>
      <c r="S567" t="str">
        <f t="shared" si="94"/>
        <v>0302</v>
      </c>
      <c r="T567" t="str">
        <f t="shared" si="95"/>
        <v>5</v>
      </c>
      <c r="U567" s="27">
        <f t="shared" si="96"/>
        <v>3439119</v>
      </c>
      <c r="V567" t="str">
        <f t="shared" si="97"/>
        <v>35-5-0302</v>
      </c>
      <c r="W567" t="str">
        <f t="shared" si="98"/>
        <v>2025_35_0302_5</v>
      </c>
    </row>
    <row r="568" spans="1:23" x14ac:dyDescent="0.3">
      <c r="A568" t="str">
        <f t="shared" si="88"/>
        <v>3550302</v>
      </c>
      <c r="B568" t="str">
        <f>IF('Source - Funds'!A568="","",'Source - Funds'!A568)</f>
        <v>2026</v>
      </c>
      <c r="C568" t="str">
        <f>IF('Source - Funds'!B568="","",'Source - Funds'!B568)</f>
        <v>90</v>
      </c>
      <c r="D568" t="str">
        <f>IF('Source - Funds'!C568="","",'Source - Funds'!C568)</f>
        <v>5</v>
      </c>
      <c r="E568" t="str">
        <f>IF('Source - Funds'!D568="","",'Source - Funds'!D568)</f>
        <v>0302</v>
      </c>
      <c r="F568" t="str">
        <f>IF('Source - Funds'!E568="","",'Source - Funds'!E568)</f>
        <v>HUNTINGTON LIBRARY</v>
      </c>
      <c r="G568" t="str">
        <f>IF('Source - Funds'!F568="","",'Source - Funds'!F568)</f>
        <v>0061</v>
      </c>
      <c r="H568" t="str">
        <f>IF('Source - Funds'!G568="","",'Source - Funds'!G568)</f>
        <v>RAINY DAY</v>
      </c>
      <c r="I568">
        <f>IF('Source - Funds'!H568="","",'Source - Funds'!H568)</f>
        <v>0</v>
      </c>
      <c r="J568">
        <f>IF('Source - Funds'!I568="","",'Source - Funds'!I568)</f>
        <v>35</v>
      </c>
      <c r="K568" t="str">
        <f>IF('Source - Funds'!J568="","",'Source - Funds'!J568)</f>
        <v>Y</v>
      </c>
      <c r="L568">
        <f t="shared" si="89"/>
        <v>3306847</v>
      </c>
      <c r="M568">
        <v>1.04</v>
      </c>
      <c r="N568" s="24">
        <f t="shared" si="90"/>
        <v>3439120.88</v>
      </c>
      <c r="O568" s="24">
        <f t="shared" si="91"/>
        <v>3439119.88</v>
      </c>
      <c r="P568" s="23">
        <f t="shared" si="92"/>
        <v>3439119</v>
      </c>
      <c r="Q568" s="26" t="s">
        <v>215</v>
      </c>
      <c r="R568">
        <f t="shared" si="93"/>
        <v>35</v>
      </c>
      <c r="S568" t="str">
        <f t="shared" si="94"/>
        <v>0302</v>
      </c>
      <c r="T568" t="str">
        <f t="shared" si="95"/>
        <v>5</v>
      </c>
      <c r="U568" s="27">
        <f t="shared" si="96"/>
        <v>3439119</v>
      </c>
      <c r="V568" t="str">
        <f t="shared" si="97"/>
        <v>35-5-0302</v>
      </c>
      <c r="W568" t="str">
        <f t="shared" si="98"/>
        <v>2025_35_0302_5</v>
      </c>
    </row>
    <row r="569" spans="1:23" x14ac:dyDescent="0.3">
      <c r="A569" t="str">
        <f t="shared" si="88"/>
        <v>3550302</v>
      </c>
      <c r="B569" t="str">
        <f>IF('Source - Funds'!A569="","",'Source - Funds'!A569)</f>
        <v>2026</v>
      </c>
      <c r="C569" t="str">
        <f>IF('Source - Funds'!B569="","",'Source - Funds'!B569)</f>
        <v>90</v>
      </c>
      <c r="D569" t="str">
        <f>IF('Source - Funds'!C569="","",'Source - Funds'!C569)</f>
        <v>5</v>
      </c>
      <c r="E569" t="str">
        <f>IF('Source - Funds'!D569="","",'Source - Funds'!D569)</f>
        <v>0302</v>
      </c>
      <c r="F569" t="str">
        <f>IF('Source - Funds'!E569="","",'Source - Funds'!E569)</f>
        <v>HUNTINGTON LIBRARY</v>
      </c>
      <c r="G569" t="str">
        <f>IF('Source - Funds'!F569="","",'Source - Funds'!F569)</f>
        <v>0101</v>
      </c>
      <c r="H569" t="str">
        <f>IF('Source - Funds'!G569="","",'Source - Funds'!G569)</f>
        <v>GENERAL</v>
      </c>
      <c r="I569">
        <f>IF('Source - Funds'!H569="","",'Source - Funds'!H569)</f>
        <v>0</v>
      </c>
      <c r="J569">
        <f>IF('Source - Funds'!I569="","",'Source - Funds'!I569)</f>
        <v>35</v>
      </c>
      <c r="K569" t="str">
        <f>IF('Source - Funds'!J569="","",'Source - Funds'!J569)</f>
        <v>Y</v>
      </c>
      <c r="L569">
        <f t="shared" si="89"/>
        <v>3306847</v>
      </c>
      <c r="M569">
        <v>1.04</v>
      </c>
      <c r="N569" s="24">
        <f t="shared" si="90"/>
        <v>3439120.88</v>
      </c>
      <c r="O569" s="24">
        <f t="shared" si="91"/>
        <v>3439119.88</v>
      </c>
      <c r="P569" s="23">
        <f t="shared" si="92"/>
        <v>3439119</v>
      </c>
      <c r="Q569" s="26" t="s">
        <v>215</v>
      </c>
      <c r="R569">
        <f t="shared" si="93"/>
        <v>35</v>
      </c>
      <c r="S569" t="str">
        <f t="shared" si="94"/>
        <v>0302</v>
      </c>
      <c r="T569" t="str">
        <f t="shared" si="95"/>
        <v>5</v>
      </c>
      <c r="U569" s="27">
        <f t="shared" si="96"/>
        <v>3439119</v>
      </c>
      <c r="V569" t="str">
        <f t="shared" si="97"/>
        <v>35-5-0302</v>
      </c>
      <c r="W569" t="str">
        <f t="shared" si="98"/>
        <v>2025_35_0302_5</v>
      </c>
    </row>
    <row r="570" spans="1:23" x14ac:dyDescent="0.3">
      <c r="A570" t="str">
        <f t="shared" si="88"/>
        <v>9150245</v>
      </c>
      <c r="B570" t="str">
        <f>IF('Source - Funds'!A570="","",'Source - Funds'!A570)</f>
        <v>2026</v>
      </c>
      <c r="C570" t="str">
        <f>IF('Source - Funds'!B570="","",'Source - Funds'!B570)</f>
        <v>91</v>
      </c>
      <c r="D570" t="str">
        <f>IF('Source - Funds'!C570="","",'Source - Funds'!C570)</f>
        <v>5</v>
      </c>
      <c r="E570" t="str">
        <f>IF('Source - Funds'!D570="","",'Source - Funds'!D570)</f>
        <v>0245</v>
      </c>
      <c r="F570" t="str">
        <f>IF('Source - Funds'!E570="","",'Source - Funds'!E570)</f>
        <v>BROOKSTON PUBLIC LIBRARY</v>
      </c>
      <c r="G570" t="str">
        <f>IF('Source - Funds'!F570="","",'Source - Funds'!F570)</f>
        <v>0101</v>
      </c>
      <c r="H570" t="str">
        <f>IF('Source - Funds'!G570="","",'Source - Funds'!G570)</f>
        <v>GENERAL</v>
      </c>
      <c r="I570">
        <f>IF('Source - Funds'!H570="","",'Source - Funds'!H570)</f>
        <v>286650</v>
      </c>
      <c r="J570" t="str">
        <f>IF('Source - Funds'!I570="","",'Source - Funds'!I570)</f>
        <v/>
      </c>
      <c r="K570" t="str">
        <f>IF('Source - Funds'!J570="","",'Source - Funds'!J570)</f>
        <v>N</v>
      </c>
      <c r="L570">
        <f t="shared" si="89"/>
        <v>305650</v>
      </c>
      <c r="M570">
        <v>1.04</v>
      </c>
      <c r="N570" s="24">
        <f t="shared" si="90"/>
        <v>317876</v>
      </c>
      <c r="O570" s="24">
        <f t="shared" si="91"/>
        <v>317875</v>
      </c>
      <c r="P570" s="23">
        <f t="shared" si="92"/>
        <v>317875</v>
      </c>
      <c r="Q570" s="26" t="s">
        <v>215</v>
      </c>
      <c r="R570" t="str">
        <f t="shared" si="93"/>
        <v>91</v>
      </c>
      <c r="S570" t="str">
        <f t="shared" si="94"/>
        <v>0245</v>
      </c>
      <c r="T570" t="str">
        <f t="shared" si="95"/>
        <v>5</v>
      </c>
      <c r="U570" s="27">
        <f t="shared" si="96"/>
        <v>317875</v>
      </c>
      <c r="V570" t="str">
        <f t="shared" si="97"/>
        <v>91-5-0245</v>
      </c>
      <c r="W570" t="str">
        <f t="shared" si="98"/>
        <v>2025_91_0245_5</v>
      </c>
    </row>
    <row r="571" spans="1:23" x14ac:dyDescent="0.3">
      <c r="A571" t="str">
        <f t="shared" si="88"/>
        <v>9150245</v>
      </c>
      <c r="B571" t="str">
        <f>IF('Source - Funds'!A571="","",'Source - Funds'!A571)</f>
        <v>2026</v>
      </c>
      <c r="C571" t="str">
        <f>IF('Source - Funds'!B571="","",'Source - Funds'!B571)</f>
        <v>91</v>
      </c>
      <c r="D571" t="str">
        <f>IF('Source - Funds'!C571="","",'Source - Funds'!C571)</f>
        <v>5</v>
      </c>
      <c r="E571" t="str">
        <f>IF('Source - Funds'!D571="","",'Source - Funds'!D571)</f>
        <v>0245</v>
      </c>
      <c r="F571" t="str">
        <f>IF('Source - Funds'!E571="","",'Source - Funds'!E571)</f>
        <v>BROOKSTON PUBLIC LIBRARY</v>
      </c>
      <c r="G571" t="str">
        <f>IF('Source - Funds'!F571="","",'Source - Funds'!F571)</f>
        <v>0061</v>
      </c>
      <c r="H571" t="str">
        <f>IF('Source - Funds'!G571="","",'Source - Funds'!G571)</f>
        <v>RAINY DAY</v>
      </c>
      <c r="I571">
        <f>IF('Source - Funds'!H571="","",'Source - Funds'!H571)</f>
        <v>4000</v>
      </c>
      <c r="J571" t="str">
        <f>IF('Source - Funds'!I571="","",'Source - Funds'!I571)</f>
        <v/>
      </c>
      <c r="K571" t="str">
        <f>IF('Source - Funds'!J571="","",'Source - Funds'!J571)</f>
        <v>N</v>
      </c>
      <c r="L571">
        <f t="shared" si="89"/>
        <v>305650</v>
      </c>
      <c r="M571">
        <v>1.04</v>
      </c>
      <c r="N571" s="24">
        <f t="shared" si="90"/>
        <v>317876</v>
      </c>
      <c r="O571" s="24">
        <f t="shared" si="91"/>
        <v>317875</v>
      </c>
      <c r="P571" s="23">
        <f t="shared" si="92"/>
        <v>317875</v>
      </c>
      <c r="Q571" s="26" t="s">
        <v>215</v>
      </c>
      <c r="R571" t="str">
        <f t="shared" si="93"/>
        <v>91</v>
      </c>
      <c r="S571" t="str">
        <f>E571</f>
        <v>0245</v>
      </c>
      <c r="T571" t="str">
        <f>D571</f>
        <v>5</v>
      </c>
      <c r="U571" s="27">
        <f>P571</f>
        <v>317875</v>
      </c>
      <c r="V571" t="str">
        <f>R571&amp;"-"&amp;T571&amp;"-"&amp;S571</f>
        <v>91-5-0245</v>
      </c>
      <c r="W571" t="str">
        <f>Q571&amp;"_"&amp;R571&amp;"_"&amp;S571&amp;"_"&amp;T571</f>
        <v>2025_91_0245_5</v>
      </c>
    </row>
    <row r="572" spans="1:23" x14ac:dyDescent="0.3">
      <c r="A572" t="str">
        <f t="shared" si="88"/>
        <v>9150245</v>
      </c>
      <c r="B572" t="str">
        <f>IF('Source - Funds'!A572="","",'Source - Funds'!A572)</f>
        <v>2026</v>
      </c>
      <c r="C572" t="str">
        <f>IF('Source - Funds'!B572="","",'Source - Funds'!B572)</f>
        <v>91</v>
      </c>
      <c r="D572" t="str">
        <f>IF('Source - Funds'!C572="","",'Source - Funds'!C572)</f>
        <v>5</v>
      </c>
      <c r="E572" t="str">
        <f>IF('Source - Funds'!D572="","",'Source - Funds'!D572)</f>
        <v>0245</v>
      </c>
      <c r="F572" t="str">
        <f>IF('Source - Funds'!E572="","",'Source - Funds'!E572)</f>
        <v>BROOKSTON PUBLIC LIBRARY</v>
      </c>
      <c r="G572" t="str">
        <f>IF('Source - Funds'!F572="","",'Source - Funds'!F572)</f>
        <v>2011</v>
      </c>
      <c r="H572" t="str">
        <f>IF('Source - Funds'!G572="","",'Source - Funds'!G572)</f>
        <v>LIRF</v>
      </c>
      <c r="I572">
        <f>IF('Source - Funds'!H572="","",'Source - Funds'!H572)</f>
        <v>15000</v>
      </c>
      <c r="J572" t="str">
        <f>IF('Source - Funds'!I572="","",'Source - Funds'!I572)</f>
        <v/>
      </c>
      <c r="K572" t="str">
        <f>IF('Source - Funds'!J572="","",'Source - Funds'!J572)</f>
        <v>N</v>
      </c>
      <c r="L572">
        <f t="shared" si="89"/>
        <v>305650</v>
      </c>
      <c r="M572">
        <v>1.04</v>
      </c>
      <c r="N572" s="24">
        <f t="shared" si="90"/>
        <v>317876</v>
      </c>
      <c r="O572" s="24">
        <f t="shared" si="91"/>
        <v>317875</v>
      </c>
      <c r="P572" s="23">
        <f t="shared" si="92"/>
        <v>317875</v>
      </c>
    </row>
    <row r="573" spans="1:23" x14ac:dyDescent="0.3">
      <c r="A573" t="str">
        <f t="shared" si="88"/>
        <v>9150246</v>
      </c>
      <c r="B573" t="str">
        <f>IF('Source - Funds'!A573="","",'Source - Funds'!A573)</f>
        <v>2026</v>
      </c>
      <c r="C573" t="str">
        <f>IF('Source - Funds'!B573="","",'Source - Funds'!B573)</f>
        <v>91</v>
      </c>
      <c r="D573" t="str">
        <f>IF('Source - Funds'!C573="","",'Source - Funds'!C573)</f>
        <v>5</v>
      </c>
      <c r="E573" t="str">
        <f>IF('Source - Funds'!D573="","",'Source - Funds'!D573)</f>
        <v>0246</v>
      </c>
      <c r="F573" t="str">
        <f>IF('Source - Funds'!E573="","",'Source - Funds'!E573)</f>
        <v>MONON PUBLIC LIBRARY</v>
      </c>
      <c r="G573" t="str">
        <f>IF('Source - Funds'!F573="","",'Source - Funds'!F573)</f>
        <v>2011</v>
      </c>
      <c r="H573" t="str">
        <f>IF('Source - Funds'!G573="","",'Source - Funds'!G573)</f>
        <v>LIRF</v>
      </c>
      <c r="I573">
        <f>IF('Source - Funds'!H573="","",'Source - Funds'!H573)</f>
        <v>28710</v>
      </c>
      <c r="J573" t="str">
        <f>IF('Source - Funds'!I573="","",'Source - Funds'!I573)</f>
        <v/>
      </c>
      <c r="K573" t="str">
        <f>IF('Source - Funds'!J573="","",'Source - Funds'!J573)</f>
        <v>N</v>
      </c>
      <c r="L573">
        <f t="shared" si="89"/>
        <v>536035</v>
      </c>
      <c r="M573">
        <v>1.04</v>
      </c>
      <c r="N573" s="24">
        <f t="shared" si="90"/>
        <v>557476.4</v>
      </c>
      <c r="O573" s="24">
        <f t="shared" si="91"/>
        <v>557475.4</v>
      </c>
      <c r="P573" s="23">
        <f t="shared" si="92"/>
        <v>557475</v>
      </c>
    </row>
    <row r="574" spans="1:23" x14ac:dyDescent="0.3">
      <c r="A574" t="str">
        <f t="shared" si="88"/>
        <v>9150246</v>
      </c>
      <c r="B574" t="str">
        <f>IF('Source - Funds'!A574="","",'Source - Funds'!A574)</f>
        <v>2026</v>
      </c>
      <c r="C574" t="str">
        <f>IF('Source - Funds'!B574="","",'Source - Funds'!B574)</f>
        <v>91</v>
      </c>
      <c r="D574" t="str">
        <f>IF('Source - Funds'!C574="","",'Source - Funds'!C574)</f>
        <v>5</v>
      </c>
      <c r="E574" t="str">
        <f>IF('Source - Funds'!D574="","",'Source - Funds'!D574)</f>
        <v>0246</v>
      </c>
      <c r="F574" t="str">
        <f>IF('Source - Funds'!E574="","",'Source - Funds'!E574)</f>
        <v>MONON PUBLIC LIBRARY</v>
      </c>
      <c r="G574" t="str">
        <f>IF('Source - Funds'!F574="","",'Source - Funds'!F574)</f>
        <v>0061</v>
      </c>
      <c r="H574" t="str">
        <f>IF('Source - Funds'!G574="","",'Source - Funds'!G574)</f>
        <v>RAINY DAY</v>
      </c>
      <c r="I574">
        <f>IF('Source - Funds'!H574="","",'Source - Funds'!H574)</f>
        <v>28500</v>
      </c>
      <c r="J574" t="str">
        <f>IF('Source - Funds'!I574="","",'Source - Funds'!I574)</f>
        <v/>
      </c>
      <c r="K574" t="str">
        <f>IF('Source - Funds'!J574="","",'Source - Funds'!J574)</f>
        <v>N</v>
      </c>
      <c r="L574">
        <f t="shared" si="89"/>
        <v>536035</v>
      </c>
      <c r="M574">
        <v>1.04</v>
      </c>
      <c r="N574" s="24">
        <f t="shared" si="90"/>
        <v>557476.4</v>
      </c>
      <c r="O574" s="24">
        <f t="shared" si="91"/>
        <v>557475.4</v>
      </c>
      <c r="P574" s="23">
        <f t="shared" si="92"/>
        <v>557475</v>
      </c>
    </row>
    <row r="575" spans="1:23" x14ac:dyDescent="0.3">
      <c r="A575" t="str">
        <f t="shared" si="88"/>
        <v>9150246</v>
      </c>
      <c r="B575" t="str">
        <f>IF('Source - Funds'!A575="","",'Source - Funds'!A575)</f>
        <v>2026</v>
      </c>
      <c r="C575" t="str">
        <f>IF('Source - Funds'!B575="","",'Source - Funds'!B575)</f>
        <v>91</v>
      </c>
      <c r="D575" t="str">
        <f>IF('Source - Funds'!C575="","",'Source - Funds'!C575)</f>
        <v>5</v>
      </c>
      <c r="E575" t="str">
        <f>IF('Source - Funds'!D575="","",'Source - Funds'!D575)</f>
        <v>0246</v>
      </c>
      <c r="F575" t="str">
        <f>IF('Source - Funds'!E575="","",'Source - Funds'!E575)</f>
        <v>MONON PUBLIC LIBRARY</v>
      </c>
      <c r="G575" t="str">
        <f>IF('Source - Funds'!F575="","",'Source - Funds'!F575)</f>
        <v>0101</v>
      </c>
      <c r="H575" t="str">
        <f>IF('Source - Funds'!G575="","",'Source - Funds'!G575)</f>
        <v>GENERAL</v>
      </c>
      <c r="I575">
        <f>IF('Source - Funds'!H575="","",'Source - Funds'!H575)</f>
        <v>478825</v>
      </c>
      <c r="J575" t="str">
        <f>IF('Source - Funds'!I575="","",'Source - Funds'!I575)</f>
        <v/>
      </c>
      <c r="K575" t="str">
        <f>IF('Source - Funds'!J575="","",'Source - Funds'!J575)</f>
        <v>N</v>
      </c>
      <c r="L575">
        <f t="shared" si="89"/>
        <v>536035</v>
      </c>
      <c r="M575">
        <v>1.04</v>
      </c>
      <c r="N575" s="24">
        <f t="shared" si="90"/>
        <v>557476.4</v>
      </c>
      <c r="O575" s="24">
        <f t="shared" si="91"/>
        <v>557475.4</v>
      </c>
      <c r="P575" s="23">
        <f t="shared" si="92"/>
        <v>557475</v>
      </c>
    </row>
    <row r="576" spans="1:23" x14ac:dyDescent="0.3">
      <c r="A576" t="str">
        <f t="shared" si="88"/>
        <v>9150247</v>
      </c>
      <c r="B576" t="str">
        <f>IF('Source - Funds'!A576="","",'Source - Funds'!A576)</f>
        <v>2026</v>
      </c>
      <c r="C576" t="str">
        <f>IF('Source - Funds'!B576="","",'Source - Funds'!B576)</f>
        <v>91</v>
      </c>
      <c r="D576" t="str">
        <f>IF('Source - Funds'!C576="","",'Source - Funds'!C576)</f>
        <v>5</v>
      </c>
      <c r="E576" t="str">
        <f>IF('Source - Funds'!D576="","",'Source - Funds'!D576)</f>
        <v>0247</v>
      </c>
      <c r="F576" t="str">
        <f>IF('Source - Funds'!E576="","",'Source - Funds'!E576)</f>
        <v>MONTICELLO PUBLIC LIBRARY</v>
      </c>
      <c r="G576" t="str">
        <f>IF('Source - Funds'!F576="","",'Source - Funds'!F576)</f>
        <v>0101</v>
      </c>
      <c r="H576" t="str">
        <f>IF('Source - Funds'!G576="","",'Source - Funds'!G576)</f>
        <v>GENERAL</v>
      </c>
      <c r="I576">
        <f>IF('Source - Funds'!H576="","",'Source - Funds'!H576)</f>
        <v>912295</v>
      </c>
      <c r="J576" t="str">
        <f>IF('Source - Funds'!I576="","",'Source - Funds'!I576)</f>
        <v/>
      </c>
      <c r="K576" t="str">
        <f>IF('Source - Funds'!J576="","",'Source - Funds'!J576)</f>
        <v>N</v>
      </c>
      <c r="L576">
        <f t="shared" si="89"/>
        <v>1765295</v>
      </c>
      <c r="M576">
        <v>1.04</v>
      </c>
      <c r="N576" s="24">
        <f t="shared" si="90"/>
        <v>1835906.8</v>
      </c>
      <c r="O576" s="24">
        <f t="shared" si="91"/>
        <v>1835905.8</v>
      </c>
      <c r="P576" s="23">
        <f t="shared" si="92"/>
        <v>1835905</v>
      </c>
    </row>
    <row r="577" spans="1:16" x14ac:dyDescent="0.3">
      <c r="A577" t="str">
        <f t="shared" si="88"/>
        <v>9150247</v>
      </c>
      <c r="B577" t="str">
        <f>IF('Source - Funds'!A577="","",'Source - Funds'!A577)</f>
        <v>2026</v>
      </c>
      <c r="C577" t="str">
        <f>IF('Source - Funds'!B577="","",'Source - Funds'!B577)</f>
        <v>91</v>
      </c>
      <c r="D577" t="str">
        <f>IF('Source - Funds'!C577="","",'Source - Funds'!C577)</f>
        <v>5</v>
      </c>
      <c r="E577" t="str">
        <f>IF('Source - Funds'!D577="","",'Source - Funds'!D577)</f>
        <v>0247</v>
      </c>
      <c r="F577" t="str">
        <f>IF('Source - Funds'!E577="","",'Source - Funds'!E577)</f>
        <v>MONTICELLO PUBLIC LIBRARY</v>
      </c>
      <c r="G577" t="str">
        <f>IF('Source - Funds'!F577="","",'Source - Funds'!F577)</f>
        <v>0180</v>
      </c>
      <c r="H577" t="str">
        <f>IF('Source - Funds'!G577="","",'Source - Funds'!G577)</f>
        <v>DEBT SERVICE</v>
      </c>
      <c r="I577">
        <f>IF('Source - Funds'!H577="","",'Source - Funds'!H577)</f>
        <v>853000</v>
      </c>
      <c r="J577" t="str">
        <f>IF('Source - Funds'!I577="","",'Source - Funds'!I577)</f>
        <v/>
      </c>
      <c r="K577" t="str">
        <f>IF('Source - Funds'!J577="","",'Source - Funds'!J577)</f>
        <v>N</v>
      </c>
      <c r="L577">
        <f t="shared" si="89"/>
        <v>1765295</v>
      </c>
      <c r="M577">
        <v>1.04</v>
      </c>
      <c r="N577" s="24">
        <f t="shared" si="90"/>
        <v>1835906.8</v>
      </c>
      <c r="O577" s="24">
        <f t="shared" si="91"/>
        <v>1835905.8</v>
      </c>
      <c r="P577" s="23">
        <f t="shared" si="92"/>
        <v>1835905</v>
      </c>
    </row>
    <row r="578" spans="1:16" x14ac:dyDescent="0.3">
      <c r="A578" t="str">
        <f t="shared" si="88"/>
        <v>9150248</v>
      </c>
      <c r="B578" t="str">
        <f>IF('Source - Funds'!A578="","",'Source - Funds'!A578)</f>
        <v>2026</v>
      </c>
      <c r="C578" t="str">
        <f>IF('Source - Funds'!B578="","",'Source - Funds'!B578)</f>
        <v>91</v>
      </c>
      <c r="D578" t="str">
        <f>IF('Source - Funds'!C578="","",'Source - Funds'!C578)</f>
        <v>5</v>
      </c>
      <c r="E578" t="str">
        <f>IF('Source - Funds'!D578="","",'Source - Funds'!D578)</f>
        <v>0248</v>
      </c>
      <c r="F578" t="str">
        <f>IF('Source - Funds'!E578="","",'Source - Funds'!E578)</f>
        <v>WOLCOTT PUBLIC LIBRARY</v>
      </c>
      <c r="G578" t="str">
        <f>IF('Source - Funds'!F578="","",'Source - Funds'!F578)</f>
        <v>0101</v>
      </c>
      <c r="H578" t="str">
        <f>IF('Source - Funds'!G578="","",'Source - Funds'!G578)</f>
        <v>GENERAL</v>
      </c>
      <c r="I578">
        <f>IF('Source - Funds'!H578="","",'Source - Funds'!H578)</f>
        <v>187061</v>
      </c>
      <c r="J578" t="str">
        <f>IF('Source - Funds'!I578="","",'Source - Funds'!I578)</f>
        <v/>
      </c>
      <c r="K578" t="str">
        <f>IF('Source - Funds'!J578="","",'Source - Funds'!J578)</f>
        <v>N</v>
      </c>
      <c r="L578">
        <f t="shared" si="89"/>
        <v>187061</v>
      </c>
      <c r="M578">
        <v>1.04</v>
      </c>
      <c r="N578" s="24">
        <f t="shared" si="90"/>
        <v>194543.44</v>
      </c>
      <c r="O578" s="24">
        <f t="shared" si="91"/>
        <v>194542.44</v>
      </c>
      <c r="P578" s="23">
        <f t="shared" si="92"/>
        <v>194542</v>
      </c>
    </row>
    <row r="579" spans="1:16" x14ac:dyDescent="0.3">
      <c r="A579" t="str">
        <f t="shared" ref="A579:A642" si="99">IF(K579="N",C579&amp;D579&amp;E579,J579&amp;D579&amp;E579)</f>
        <v>9250249</v>
      </c>
      <c r="B579" t="str">
        <f>IF('Source - Funds'!A579="","",'Source - Funds'!A579)</f>
        <v>2026</v>
      </c>
      <c r="C579" t="str">
        <f>IF('Source - Funds'!B579="","",'Source - Funds'!B579)</f>
        <v>92</v>
      </c>
      <c r="D579" t="str">
        <f>IF('Source - Funds'!C579="","",'Source - Funds'!C579)</f>
        <v>5</v>
      </c>
      <c r="E579" t="str">
        <f>IF('Source - Funds'!D579="","",'Source - Funds'!D579)</f>
        <v>0249</v>
      </c>
      <c r="F579" t="str">
        <f>IF('Source - Funds'!E579="","",'Source - Funds'!E579)</f>
        <v>CHURUBUSCO PUBLIC LIBRARY</v>
      </c>
      <c r="G579" t="str">
        <f>IF('Source - Funds'!F579="","",'Source - Funds'!F579)</f>
        <v>0101</v>
      </c>
      <c r="H579" t="str">
        <f>IF('Source - Funds'!G579="","",'Source - Funds'!G579)</f>
        <v>GENERAL</v>
      </c>
      <c r="I579">
        <f>IF('Source - Funds'!H579="","",'Source - Funds'!H579)</f>
        <v>167060</v>
      </c>
      <c r="J579" t="str">
        <f>IF('Source - Funds'!I579="","",'Source - Funds'!I579)</f>
        <v/>
      </c>
      <c r="K579" t="str">
        <f>IF('Source - Funds'!J579="","",'Source - Funds'!J579)</f>
        <v>N</v>
      </c>
      <c r="L579">
        <f t="shared" ref="L579:L642" si="100">SUMIF(A:A,A579,I:I)</f>
        <v>167060</v>
      </c>
      <c r="M579">
        <v>1.04</v>
      </c>
      <c r="N579" s="24">
        <f t="shared" ref="N579:N642" si="101">M579*L579</f>
        <v>173742.4</v>
      </c>
      <c r="O579" s="24">
        <f t="shared" ref="O579:O642" si="102">IF(N579&gt;0,N579-1,"")</f>
        <v>173741.4</v>
      </c>
      <c r="P579" s="23">
        <f t="shared" ref="P579:P642" si="103">ROUNDDOWN(O579,0)</f>
        <v>173741</v>
      </c>
    </row>
    <row r="580" spans="1:16" x14ac:dyDescent="0.3">
      <c r="A580" t="str">
        <f t="shared" si="99"/>
        <v>9250250</v>
      </c>
      <c r="B580" t="str">
        <f>IF('Source - Funds'!A580="","",'Source - Funds'!A580)</f>
        <v>2026</v>
      </c>
      <c r="C580" t="str">
        <f>IF('Source - Funds'!B580="","",'Source - Funds'!B580)</f>
        <v>92</v>
      </c>
      <c r="D580" t="str">
        <f>IF('Source - Funds'!C580="","",'Source - Funds'!C580)</f>
        <v>5</v>
      </c>
      <c r="E580" t="str">
        <f>IF('Source - Funds'!D580="","",'Source - Funds'!D580)</f>
        <v>0250</v>
      </c>
      <c r="F580" t="str">
        <f>IF('Source - Funds'!E580="","",'Source - Funds'!E580)</f>
        <v>PEABODY LIBRARY</v>
      </c>
      <c r="G580" t="str">
        <f>IF('Source - Funds'!F580="","",'Source - Funds'!F580)</f>
        <v>0101</v>
      </c>
      <c r="H580" t="str">
        <f>IF('Source - Funds'!G580="","",'Source - Funds'!G580)</f>
        <v>GENERAL</v>
      </c>
      <c r="I580">
        <f>IF('Source - Funds'!H580="","",'Source - Funds'!H580)</f>
        <v>1826600</v>
      </c>
      <c r="J580" t="str">
        <f>IF('Source - Funds'!I580="","",'Source - Funds'!I580)</f>
        <v/>
      </c>
      <c r="K580" t="str">
        <f>IF('Source - Funds'!J580="","",'Source - Funds'!J580)</f>
        <v>N</v>
      </c>
      <c r="L580">
        <f t="shared" si="100"/>
        <v>2101333</v>
      </c>
      <c r="M580">
        <v>1.04</v>
      </c>
      <c r="N580" s="24">
        <f t="shared" si="101"/>
        <v>2185386.3200000003</v>
      </c>
      <c r="O580" s="24">
        <f t="shared" si="102"/>
        <v>2185385.3200000003</v>
      </c>
      <c r="P580" s="23">
        <f t="shared" si="103"/>
        <v>2185385</v>
      </c>
    </row>
    <row r="581" spans="1:16" x14ac:dyDescent="0.3">
      <c r="A581" t="str">
        <f t="shared" si="99"/>
        <v>9250250</v>
      </c>
      <c r="B581" t="str">
        <f>IF('Source - Funds'!A581="","",'Source - Funds'!A581)</f>
        <v>2026</v>
      </c>
      <c r="C581" t="str">
        <f>IF('Source - Funds'!B581="","",'Source - Funds'!B581)</f>
        <v>92</v>
      </c>
      <c r="D581" t="str">
        <f>IF('Source - Funds'!C581="","",'Source - Funds'!C581)</f>
        <v>5</v>
      </c>
      <c r="E581" t="str">
        <f>IF('Source - Funds'!D581="","",'Source - Funds'!D581)</f>
        <v>0250</v>
      </c>
      <c r="F581" t="str">
        <f>IF('Source - Funds'!E581="","",'Source - Funds'!E581)</f>
        <v>PEABODY LIBRARY</v>
      </c>
      <c r="G581" t="str">
        <f>IF('Source - Funds'!F581="","",'Source - Funds'!F581)</f>
        <v>0061</v>
      </c>
      <c r="H581" t="str">
        <f>IF('Source - Funds'!G581="","",'Source - Funds'!G581)</f>
        <v>RAINY DAY</v>
      </c>
      <c r="I581">
        <f>IF('Source - Funds'!H581="","",'Source - Funds'!H581)</f>
        <v>274733</v>
      </c>
      <c r="J581" t="str">
        <f>IF('Source - Funds'!I581="","",'Source - Funds'!I581)</f>
        <v/>
      </c>
      <c r="K581" t="str">
        <f>IF('Source - Funds'!J581="","",'Source - Funds'!J581)</f>
        <v>N</v>
      </c>
      <c r="L581">
        <f t="shared" si="100"/>
        <v>2101333</v>
      </c>
      <c r="M581">
        <v>1.04</v>
      </c>
      <c r="N581" s="24">
        <f t="shared" si="101"/>
        <v>2185386.3200000003</v>
      </c>
      <c r="O581" s="24">
        <f t="shared" si="102"/>
        <v>2185385.3200000003</v>
      </c>
      <c r="P581" s="23">
        <f t="shared" si="103"/>
        <v>2185385</v>
      </c>
    </row>
    <row r="582" spans="1:16" x14ac:dyDescent="0.3">
      <c r="A582" t="str">
        <f t="shared" si="99"/>
        <v>9250251</v>
      </c>
      <c r="B582" t="str">
        <f>IF('Source - Funds'!A582="","",'Source - Funds'!A582)</f>
        <v>2026</v>
      </c>
      <c r="C582" t="str">
        <f>IF('Source - Funds'!B582="","",'Source - Funds'!B582)</f>
        <v>92</v>
      </c>
      <c r="D582" t="str">
        <f>IF('Source - Funds'!C582="","",'Source - Funds'!C582)</f>
        <v>5</v>
      </c>
      <c r="E582" t="str">
        <f>IF('Source - Funds'!D582="","",'Source - Funds'!D582)</f>
        <v>0251</v>
      </c>
      <c r="F582" t="str">
        <f>IF('Source - Funds'!E582="","",'Source - Funds'!E582)</f>
        <v>SOUTH WHITLEY COMMUNITY PUBLIC LIBRARY</v>
      </c>
      <c r="G582" t="str">
        <f>IF('Source - Funds'!F582="","",'Source - Funds'!F582)</f>
        <v>0061</v>
      </c>
      <c r="H582" t="str">
        <f>IF('Source - Funds'!G582="","",'Source - Funds'!G582)</f>
        <v>RAINY DAY</v>
      </c>
      <c r="I582">
        <f>IF('Source - Funds'!H582="","",'Source - Funds'!H582)</f>
        <v>20000</v>
      </c>
      <c r="J582" t="str">
        <f>IF('Source - Funds'!I582="","",'Source - Funds'!I582)</f>
        <v/>
      </c>
      <c r="K582" t="str">
        <f>IF('Source - Funds'!J582="","",'Source - Funds'!J582)</f>
        <v>N</v>
      </c>
      <c r="L582">
        <f t="shared" si="100"/>
        <v>891721</v>
      </c>
      <c r="M582">
        <v>1.04</v>
      </c>
      <c r="N582" s="24">
        <f t="shared" si="101"/>
        <v>927389.84000000008</v>
      </c>
      <c r="O582" s="24">
        <f t="shared" si="102"/>
        <v>927388.84000000008</v>
      </c>
      <c r="P582" s="23">
        <f t="shared" si="103"/>
        <v>927388</v>
      </c>
    </row>
    <row r="583" spans="1:16" x14ac:dyDescent="0.3">
      <c r="A583" t="str">
        <f t="shared" si="99"/>
        <v>9250251</v>
      </c>
      <c r="B583" t="str">
        <f>IF('Source - Funds'!A583="","",'Source - Funds'!A583)</f>
        <v>2026</v>
      </c>
      <c r="C583" t="str">
        <f>IF('Source - Funds'!B583="","",'Source - Funds'!B583)</f>
        <v>92</v>
      </c>
      <c r="D583" t="str">
        <f>IF('Source - Funds'!C583="","",'Source - Funds'!C583)</f>
        <v>5</v>
      </c>
      <c r="E583" t="str">
        <f>IF('Source - Funds'!D583="","",'Source - Funds'!D583)</f>
        <v>0251</v>
      </c>
      <c r="F583" t="str">
        <f>IF('Source - Funds'!E583="","",'Source - Funds'!E583)</f>
        <v>SOUTH WHITLEY COMMUNITY PUBLIC LIBRARY</v>
      </c>
      <c r="G583" t="str">
        <f>IF('Source - Funds'!F583="","",'Source - Funds'!F583)</f>
        <v>0101</v>
      </c>
      <c r="H583" t="str">
        <f>IF('Source - Funds'!G583="","",'Source - Funds'!G583)</f>
        <v>GENERAL</v>
      </c>
      <c r="I583">
        <f>IF('Source - Funds'!H583="","",'Source - Funds'!H583)</f>
        <v>871721</v>
      </c>
      <c r="J583" t="str">
        <f>IF('Source - Funds'!I583="","",'Source - Funds'!I583)</f>
        <v/>
      </c>
      <c r="K583" t="str">
        <f>IF('Source - Funds'!J583="","",'Source - Funds'!J583)</f>
        <v>N</v>
      </c>
      <c r="L583">
        <f t="shared" si="100"/>
        <v>891721</v>
      </c>
      <c r="M583">
        <v>1.04</v>
      </c>
      <c r="N583" s="24">
        <f t="shared" si="101"/>
        <v>927389.84000000008</v>
      </c>
      <c r="O583" s="24">
        <f t="shared" si="102"/>
        <v>927388.84000000008</v>
      </c>
      <c r="P583" s="23">
        <f t="shared" si="103"/>
        <v>927388</v>
      </c>
    </row>
    <row r="584" spans="1:16" x14ac:dyDescent="0.3">
      <c r="A584" t="str">
        <f t="shared" si="99"/>
        <v/>
      </c>
      <c r="B584" t="str">
        <f>IF('Source - Funds'!A584="","",'Source - Funds'!A584)</f>
        <v/>
      </c>
      <c r="C584" t="str">
        <f>IF('Source - Funds'!B584="","",'Source - Funds'!B584)</f>
        <v/>
      </c>
      <c r="D584" t="str">
        <f>IF('Source - Funds'!C584="","",'Source - Funds'!C584)</f>
        <v/>
      </c>
      <c r="E584" t="str">
        <f>IF('Source - Funds'!D584="","",'Source - Funds'!D584)</f>
        <v/>
      </c>
      <c r="F584" t="str">
        <f>IF('Source - Funds'!E584="","",'Source - Funds'!E584)</f>
        <v/>
      </c>
      <c r="G584" t="str">
        <f>IF('Source - Funds'!F584="","",'Source - Funds'!F584)</f>
        <v/>
      </c>
      <c r="H584" t="str">
        <f>IF('Source - Funds'!G584="","",'Source - Funds'!G584)</f>
        <v/>
      </c>
      <c r="I584" t="str">
        <f>IF('Source - Funds'!H584="","",'Source - Funds'!H584)</f>
        <v/>
      </c>
      <c r="J584" t="str">
        <f>IF('Source - Funds'!I584="","",'Source - Funds'!I584)</f>
        <v/>
      </c>
      <c r="K584" t="str">
        <f>IF('Source - Funds'!J584="","",'Source - Funds'!J584)</f>
        <v/>
      </c>
      <c r="L584">
        <f t="shared" si="100"/>
        <v>0</v>
      </c>
      <c r="M584">
        <v>1.04</v>
      </c>
      <c r="N584" s="24">
        <f t="shared" si="101"/>
        <v>0</v>
      </c>
      <c r="O584" s="24" t="str">
        <f t="shared" si="102"/>
        <v/>
      </c>
      <c r="P584" s="23" t="e">
        <f t="shared" si="103"/>
        <v>#VALUE!</v>
      </c>
    </row>
    <row r="585" spans="1:16" x14ac:dyDescent="0.3">
      <c r="A585" t="str">
        <f t="shared" si="99"/>
        <v/>
      </c>
      <c r="B585" t="str">
        <f>IF('Source - Funds'!A585="","",'Source - Funds'!A585)</f>
        <v/>
      </c>
      <c r="C585" t="str">
        <f>IF('Source - Funds'!B585="","",'Source - Funds'!B585)</f>
        <v/>
      </c>
      <c r="D585" t="str">
        <f>IF('Source - Funds'!C585="","",'Source - Funds'!C585)</f>
        <v/>
      </c>
      <c r="E585" t="str">
        <f>IF('Source - Funds'!D585="","",'Source - Funds'!D585)</f>
        <v/>
      </c>
      <c r="F585" t="str">
        <f>IF('Source - Funds'!E585="","",'Source - Funds'!E585)</f>
        <v/>
      </c>
      <c r="G585" t="str">
        <f>IF('Source - Funds'!F585="","",'Source - Funds'!F585)</f>
        <v/>
      </c>
      <c r="H585" t="str">
        <f>IF('Source - Funds'!G585="","",'Source - Funds'!G585)</f>
        <v/>
      </c>
      <c r="I585" t="str">
        <f>IF('Source - Funds'!H585="","",'Source - Funds'!H585)</f>
        <v/>
      </c>
      <c r="J585" t="str">
        <f>IF('Source - Funds'!I585="","",'Source - Funds'!I585)</f>
        <v/>
      </c>
      <c r="K585" t="str">
        <f>IF('Source - Funds'!J585="","",'Source - Funds'!J585)</f>
        <v/>
      </c>
      <c r="L585">
        <f t="shared" si="100"/>
        <v>0</v>
      </c>
      <c r="M585">
        <v>1.04</v>
      </c>
      <c r="N585" s="24">
        <f t="shared" si="101"/>
        <v>0</v>
      </c>
      <c r="O585" s="24" t="str">
        <f t="shared" si="102"/>
        <v/>
      </c>
      <c r="P585" s="23" t="e">
        <f t="shared" si="103"/>
        <v>#VALUE!</v>
      </c>
    </row>
    <row r="586" spans="1:16" x14ac:dyDescent="0.3">
      <c r="A586" t="str">
        <f t="shared" si="99"/>
        <v/>
      </c>
      <c r="B586" t="str">
        <f>IF('Source - Funds'!A586="","",'Source - Funds'!A586)</f>
        <v/>
      </c>
      <c r="C586" t="str">
        <f>IF('Source - Funds'!B586="","",'Source - Funds'!B586)</f>
        <v/>
      </c>
      <c r="D586" t="str">
        <f>IF('Source - Funds'!C586="","",'Source - Funds'!C586)</f>
        <v/>
      </c>
      <c r="E586" t="str">
        <f>IF('Source - Funds'!D586="","",'Source - Funds'!D586)</f>
        <v/>
      </c>
      <c r="F586" t="str">
        <f>IF('Source - Funds'!E586="","",'Source - Funds'!E586)</f>
        <v/>
      </c>
      <c r="G586" t="str">
        <f>IF('Source - Funds'!F586="","",'Source - Funds'!F586)</f>
        <v/>
      </c>
      <c r="H586" t="str">
        <f>IF('Source - Funds'!G586="","",'Source - Funds'!G586)</f>
        <v/>
      </c>
      <c r="I586" t="str">
        <f>IF('Source - Funds'!H586="","",'Source - Funds'!H586)</f>
        <v/>
      </c>
      <c r="J586" t="str">
        <f>IF('Source - Funds'!I586="","",'Source - Funds'!I586)</f>
        <v/>
      </c>
      <c r="K586" t="str">
        <f>IF('Source - Funds'!J586="","",'Source - Funds'!J586)</f>
        <v/>
      </c>
      <c r="L586">
        <f t="shared" si="100"/>
        <v>0</v>
      </c>
      <c r="M586">
        <v>1.04</v>
      </c>
      <c r="N586" s="24">
        <f t="shared" si="101"/>
        <v>0</v>
      </c>
      <c r="O586" s="24" t="str">
        <f t="shared" si="102"/>
        <v/>
      </c>
      <c r="P586" s="23" t="e">
        <f t="shared" si="103"/>
        <v>#VALUE!</v>
      </c>
    </row>
    <row r="587" spans="1:16" x14ac:dyDescent="0.3">
      <c r="A587" t="str">
        <f t="shared" si="99"/>
        <v/>
      </c>
      <c r="B587" t="str">
        <f>IF('Source - Funds'!A587="","",'Source - Funds'!A587)</f>
        <v/>
      </c>
      <c r="C587" t="str">
        <f>IF('Source - Funds'!B587="","",'Source - Funds'!B587)</f>
        <v/>
      </c>
      <c r="D587" t="str">
        <f>IF('Source - Funds'!C587="","",'Source - Funds'!C587)</f>
        <v/>
      </c>
      <c r="E587" t="str">
        <f>IF('Source - Funds'!D587="","",'Source - Funds'!D587)</f>
        <v/>
      </c>
      <c r="F587" t="str">
        <f>IF('Source - Funds'!E587="","",'Source - Funds'!E587)</f>
        <v/>
      </c>
      <c r="G587" t="str">
        <f>IF('Source - Funds'!F587="","",'Source - Funds'!F587)</f>
        <v/>
      </c>
      <c r="H587" t="str">
        <f>IF('Source - Funds'!G587="","",'Source - Funds'!G587)</f>
        <v/>
      </c>
      <c r="I587" t="str">
        <f>IF('Source - Funds'!H587="","",'Source - Funds'!H587)</f>
        <v/>
      </c>
      <c r="J587" t="str">
        <f>IF('Source - Funds'!I587="","",'Source - Funds'!I587)</f>
        <v/>
      </c>
      <c r="K587" t="str">
        <f>IF('Source - Funds'!J587="","",'Source - Funds'!J587)</f>
        <v/>
      </c>
      <c r="L587">
        <f t="shared" si="100"/>
        <v>0</v>
      </c>
      <c r="M587">
        <v>1.04</v>
      </c>
      <c r="N587" s="24">
        <f t="shared" si="101"/>
        <v>0</v>
      </c>
      <c r="O587" s="24" t="str">
        <f t="shared" si="102"/>
        <v/>
      </c>
      <c r="P587" s="23" t="e">
        <f t="shared" si="103"/>
        <v>#VALUE!</v>
      </c>
    </row>
    <row r="588" spans="1:16" x14ac:dyDescent="0.3">
      <c r="A588" t="str">
        <f t="shared" si="99"/>
        <v/>
      </c>
      <c r="B588" t="str">
        <f>IF('Source - Funds'!A588="","",'Source - Funds'!A588)</f>
        <v/>
      </c>
      <c r="C588" t="str">
        <f>IF('Source - Funds'!B588="","",'Source - Funds'!B588)</f>
        <v/>
      </c>
      <c r="D588" t="str">
        <f>IF('Source - Funds'!C588="","",'Source - Funds'!C588)</f>
        <v/>
      </c>
      <c r="E588" t="str">
        <f>IF('Source - Funds'!D588="","",'Source - Funds'!D588)</f>
        <v/>
      </c>
      <c r="F588" t="str">
        <f>IF('Source - Funds'!E588="","",'Source - Funds'!E588)</f>
        <v/>
      </c>
      <c r="G588" t="str">
        <f>IF('Source - Funds'!F588="","",'Source - Funds'!F588)</f>
        <v/>
      </c>
      <c r="H588" t="str">
        <f>IF('Source - Funds'!G588="","",'Source - Funds'!G588)</f>
        <v/>
      </c>
      <c r="I588" t="str">
        <f>IF('Source - Funds'!H588="","",'Source - Funds'!H588)</f>
        <v/>
      </c>
      <c r="J588" t="str">
        <f>IF('Source - Funds'!I588="","",'Source - Funds'!I588)</f>
        <v/>
      </c>
      <c r="K588" t="str">
        <f>IF('Source - Funds'!J588="","",'Source - Funds'!J588)</f>
        <v/>
      </c>
      <c r="L588">
        <f t="shared" si="100"/>
        <v>0</v>
      </c>
      <c r="M588">
        <v>1.04</v>
      </c>
      <c r="N588" s="24">
        <f t="shared" si="101"/>
        <v>0</v>
      </c>
      <c r="O588" s="24" t="str">
        <f t="shared" si="102"/>
        <v/>
      </c>
      <c r="P588" s="23" t="e">
        <f t="shared" si="103"/>
        <v>#VALUE!</v>
      </c>
    </row>
    <row r="589" spans="1:16" x14ac:dyDescent="0.3">
      <c r="A589" t="str">
        <f t="shared" si="99"/>
        <v/>
      </c>
      <c r="B589" t="str">
        <f>IF('Source - Funds'!A589="","",'Source - Funds'!A589)</f>
        <v/>
      </c>
      <c r="C589" t="str">
        <f>IF('Source - Funds'!B589="","",'Source - Funds'!B589)</f>
        <v/>
      </c>
      <c r="D589" t="str">
        <f>IF('Source - Funds'!C589="","",'Source - Funds'!C589)</f>
        <v/>
      </c>
      <c r="E589" t="str">
        <f>IF('Source - Funds'!D589="","",'Source - Funds'!D589)</f>
        <v/>
      </c>
      <c r="F589" t="str">
        <f>IF('Source - Funds'!E589="","",'Source - Funds'!E589)</f>
        <v/>
      </c>
      <c r="G589" t="str">
        <f>IF('Source - Funds'!F589="","",'Source - Funds'!F589)</f>
        <v/>
      </c>
      <c r="H589" t="str">
        <f>IF('Source - Funds'!G589="","",'Source - Funds'!G589)</f>
        <v/>
      </c>
      <c r="I589" t="str">
        <f>IF('Source - Funds'!H589="","",'Source - Funds'!H589)</f>
        <v/>
      </c>
      <c r="J589" t="str">
        <f>IF('Source - Funds'!I589="","",'Source - Funds'!I589)</f>
        <v/>
      </c>
      <c r="K589" t="str">
        <f>IF('Source - Funds'!J589="","",'Source - Funds'!J589)</f>
        <v/>
      </c>
      <c r="L589">
        <f t="shared" si="100"/>
        <v>0</v>
      </c>
      <c r="M589">
        <v>1.04</v>
      </c>
      <c r="N589" s="24">
        <f t="shared" si="101"/>
        <v>0</v>
      </c>
      <c r="O589" s="24" t="str">
        <f t="shared" si="102"/>
        <v/>
      </c>
      <c r="P589" s="23" t="e">
        <f t="shared" si="103"/>
        <v>#VALUE!</v>
      </c>
    </row>
    <row r="590" spans="1:16" x14ac:dyDescent="0.3">
      <c r="A590" t="str">
        <f t="shared" si="99"/>
        <v/>
      </c>
      <c r="B590" t="str">
        <f>IF('Source - Funds'!A590="","",'Source - Funds'!A590)</f>
        <v/>
      </c>
      <c r="C590" t="str">
        <f>IF('Source - Funds'!B590="","",'Source - Funds'!B590)</f>
        <v/>
      </c>
      <c r="D590" t="str">
        <f>IF('Source - Funds'!C590="","",'Source - Funds'!C590)</f>
        <v/>
      </c>
      <c r="E590" t="str">
        <f>IF('Source - Funds'!D590="","",'Source - Funds'!D590)</f>
        <v/>
      </c>
      <c r="F590" t="str">
        <f>IF('Source - Funds'!E590="","",'Source - Funds'!E590)</f>
        <v/>
      </c>
      <c r="G590" t="str">
        <f>IF('Source - Funds'!F590="","",'Source - Funds'!F590)</f>
        <v/>
      </c>
      <c r="H590" t="str">
        <f>IF('Source - Funds'!G590="","",'Source - Funds'!G590)</f>
        <v/>
      </c>
      <c r="I590" t="str">
        <f>IF('Source - Funds'!H590="","",'Source - Funds'!H590)</f>
        <v/>
      </c>
      <c r="J590" t="str">
        <f>IF('Source - Funds'!I590="","",'Source - Funds'!I590)</f>
        <v/>
      </c>
      <c r="K590" t="str">
        <f>IF('Source - Funds'!J590="","",'Source - Funds'!J590)</f>
        <v/>
      </c>
      <c r="L590">
        <f t="shared" si="100"/>
        <v>0</v>
      </c>
      <c r="M590">
        <v>1.04</v>
      </c>
      <c r="N590" s="24">
        <f t="shared" si="101"/>
        <v>0</v>
      </c>
      <c r="O590" s="24" t="str">
        <f t="shared" si="102"/>
        <v/>
      </c>
      <c r="P590" s="23" t="e">
        <f t="shared" si="103"/>
        <v>#VALUE!</v>
      </c>
    </row>
    <row r="591" spans="1:16" x14ac:dyDescent="0.3">
      <c r="A591" t="str">
        <f t="shared" si="99"/>
        <v/>
      </c>
      <c r="B591" t="str">
        <f>IF('Source - Funds'!A591="","",'Source - Funds'!A591)</f>
        <v/>
      </c>
      <c r="C591" t="str">
        <f>IF('Source - Funds'!B591="","",'Source - Funds'!B591)</f>
        <v/>
      </c>
      <c r="D591" t="str">
        <f>IF('Source - Funds'!C591="","",'Source - Funds'!C591)</f>
        <v/>
      </c>
      <c r="E591" t="str">
        <f>IF('Source - Funds'!D591="","",'Source - Funds'!D591)</f>
        <v/>
      </c>
      <c r="F591" t="str">
        <f>IF('Source - Funds'!E591="","",'Source - Funds'!E591)</f>
        <v/>
      </c>
      <c r="G591" t="str">
        <f>IF('Source - Funds'!F591="","",'Source - Funds'!F591)</f>
        <v/>
      </c>
      <c r="H591" t="str">
        <f>IF('Source - Funds'!G591="","",'Source - Funds'!G591)</f>
        <v/>
      </c>
      <c r="I591" t="str">
        <f>IF('Source - Funds'!H591="","",'Source - Funds'!H591)</f>
        <v/>
      </c>
      <c r="J591" t="str">
        <f>IF('Source - Funds'!I591="","",'Source - Funds'!I591)</f>
        <v/>
      </c>
      <c r="K591" t="str">
        <f>IF('Source - Funds'!J591="","",'Source - Funds'!J591)</f>
        <v/>
      </c>
      <c r="L591">
        <f t="shared" si="100"/>
        <v>0</v>
      </c>
      <c r="M591">
        <v>1.04</v>
      </c>
      <c r="N591" s="24">
        <f t="shared" si="101"/>
        <v>0</v>
      </c>
      <c r="O591" s="24" t="str">
        <f t="shared" si="102"/>
        <v/>
      </c>
      <c r="P591" s="23" t="e">
        <f t="shared" si="103"/>
        <v>#VALUE!</v>
      </c>
    </row>
    <row r="592" spans="1:16" x14ac:dyDescent="0.3">
      <c r="A592" t="str">
        <f t="shared" si="99"/>
        <v/>
      </c>
      <c r="B592" t="str">
        <f>IF('Source - Funds'!A592="","",'Source - Funds'!A592)</f>
        <v/>
      </c>
      <c r="C592" t="str">
        <f>IF('Source - Funds'!B592="","",'Source - Funds'!B592)</f>
        <v/>
      </c>
      <c r="D592" t="str">
        <f>IF('Source - Funds'!C592="","",'Source - Funds'!C592)</f>
        <v/>
      </c>
      <c r="E592" t="str">
        <f>IF('Source - Funds'!D592="","",'Source - Funds'!D592)</f>
        <v/>
      </c>
      <c r="F592" t="str">
        <f>IF('Source - Funds'!E592="","",'Source - Funds'!E592)</f>
        <v/>
      </c>
      <c r="G592" t="str">
        <f>IF('Source - Funds'!F592="","",'Source - Funds'!F592)</f>
        <v/>
      </c>
      <c r="H592" t="str">
        <f>IF('Source - Funds'!G592="","",'Source - Funds'!G592)</f>
        <v/>
      </c>
      <c r="I592" t="str">
        <f>IF('Source - Funds'!H592="","",'Source - Funds'!H592)</f>
        <v/>
      </c>
      <c r="J592" t="str">
        <f>IF('Source - Funds'!I592="","",'Source - Funds'!I592)</f>
        <v/>
      </c>
      <c r="K592" t="str">
        <f>IF('Source - Funds'!J592="","",'Source - Funds'!J592)</f>
        <v/>
      </c>
      <c r="L592">
        <f t="shared" si="100"/>
        <v>0</v>
      </c>
      <c r="M592">
        <v>1.04</v>
      </c>
      <c r="N592" s="24">
        <f t="shared" si="101"/>
        <v>0</v>
      </c>
      <c r="O592" s="24" t="str">
        <f t="shared" si="102"/>
        <v/>
      </c>
      <c r="P592" s="23" t="e">
        <f t="shared" si="103"/>
        <v>#VALUE!</v>
      </c>
    </row>
    <row r="593" spans="1:16" x14ac:dyDescent="0.3">
      <c r="A593" t="str">
        <f t="shared" si="99"/>
        <v/>
      </c>
      <c r="B593" t="str">
        <f>IF('Source - Funds'!A593="","",'Source - Funds'!A593)</f>
        <v/>
      </c>
      <c r="C593" t="str">
        <f>IF('Source - Funds'!B593="","",'Source - Funds'!B593)</f>
        <v/>
      </c>
      <c r="D593" t="str">
        <f>IF('Source - Funds'!C593="","",'Source - Funds'!C593)</f>
        <v/>
      </c>
      <c r="E593" t="str">
        <f>IF('Source - Funds'!D593="","",'Source - Funds'!D593)</f>
        <v/>
      </c>
      <c r="F593" t="str">
        <f>IF('Source - Funds'!E593="","",'Source - Funds'!E593)</f>
        <v/>
      </c>
      <c r="G593" t="str">
        <f>IF('Source - Funds'!F593="","",'Source - Funds'!F593)</f>
        <v/>
      </c>
      <c r="H593" t="str">
        <f>IF('Source - Funds'!G593="","",'Source - Funds'!G593)</f>
        <v/>
      </c>
      <c r="I593" t="str">
        <f>IF('Source - Funds'!H593="","",'Source - Funds'!H593)</f>
        <v/>
      </c>
      <c r="J593" t="str">
        <f>IF('Source - Funds'!I593="","",'Source - Funds'!I593)</f>
        <v/>
      </c>
      <c r="K593" t="str">
        <f>IF('Source - Funds'!J593="","",'Source - Funds'!J593)</f>
        <v/>
      </c>
      <c r="L593">
        <f t="shared" si="100"/>
        <v>0</v>
      </c>
      <c r="M593">
        <v>1.04</v>
      </c>
      <c r="N593" s="24">
        <f t="shared" si="101"/>
        <v>0</v>
      </c>
      <c r="O593" s="24" t="str">
        <f t="shared" si="102"/>
        <v/>
      </c>
      <c r="P593" s="23" t="e">
        <f t="shared" si="103"/>
        <v>#VALUE!</v>
      </c>
    </row>
    <row r="594" spans="1:16" x14ac:dyDescent="0.3">
      <c r="A594" t="str">
        <f t="shared" si="99"/>
        <v/>
      </c>
      <c r="B594" t="str">
        <f>IF('Source - Funds'!A594="","",'Source - Funds'!A594)</f>
        <v/>
      </c>
      <c r="C594" t="str">
        <f>IF('Source - Funds'!B594="","",'Source - Funds'!B594)</f>
        <v/>
      </c>
      <c r="D594" t="str">
        <f>IF('Source - Funds'!C594="","",'Source - Funds'!C594)</f>
        <v/>
      </c>
      <c r="E594" t="str">
        <f>IF('Source - Funds'!D594="","",'Source - Funds'!D594)</f>
        <v/>
      </c>
      <c r="F594" t="str">
        <f>IF('Source - Funds'!E594="","",'Source - Funds'!E594)</f>
        <v/>
      </c>
      <c r="G594" t="str">
        <f>IF('Source - Funds'!F594="","",'Source - Funds'!F594)</f>
        <v/>
      </c>
      <c r="H594" t="str">
        <f>IF('Source - Funds'!G594="","",'Source - Funds'!G594)</f>
        <v/>
      </c>
      <c r="I594" t="str">
        <f>IF('Source - Funds'!H594="","",'Source - Funds'!H594)</f>
        <v/>
      </c>
      <c r="J594" t="str">
        <f>IF('Source - Funds'!I594="","",'Source - Funds'!I594)</f>
        <v/>
      </c>
      <c r="K594" t="str">
        <f>IF('Source - Funds'!J594="","",'Source - Funds'!J594)</f>
        <v/>
      </c>
      <c r="L594">
        <f t="shared" si="100"/>
        <v>0</v>
      </c>
      <c r="M594">
        <v>1.04</v>
      </c>
      <c r="N594" s="24">
        <f t="shared" si="101"/>
        <v>0</v>
      </c>
      <c r="O594" s="24" t="str">
        <f t="shared" si="102"/>
        <v/>
      </c>
      <c r="P594" s="23" t="e">
        <f t="shared" si="103"/>
        <v>#VALUE!</v>
      </c>
    </row>
    <row r="595" spans="1:16" x14ac:dyDescent="0.3">
      <c r="A595" t="str">
        <f t="shared" si="99"/>
        <v/>
      </c>
      <c r="B595" t="str">
        <f>IF('Source - Funds'!A595="","",'Source - Funds'!A595)</f>
        <v/>
      </c>
      <c r="C595" t="str">
        <f>IF('Source - Funds'!B595="","",'Source - Funds'!B595)</f>
        <v/>
      </c>
      <c r="D595" t="str">
        <f>IF('Source - Funds'!C595="","",'Source - Funds'!C595)</f>
        <v/>
      </c>
      <c r="E595" t="str">
        <f>IF('Source - Funds'!D595="","",'Source - Funds'!D595)</f>
        <v/>
      </c>
      <c r="F595" t="str">
        <f>IF('Source - Funds'!E595="","",'Source - Funds'!E595)</f>
        <v/>
      </c>
      <c r="G595" t="str">
        <f>IF('Source - Funds'!F595="","",'Source - Funds'!F595)</f>
        <v/>
      </c>
      <c r="H595" t="str">
        <f>IF('Source - Funds'!G595="","",'Source - Funds'!G595)</f>
        <v/>
      </c>
      <c r="I595" t="str">
        <f>IF('Source - Funds'!H595="","",'Source - Funds'!H595)</f>
        <v/>
      </c>
      <c r="J595" t="str">
        <f>IF('Source - Funds'!I595="","",'Source - Funds'!I595)</f>
        <v/>
      </c>
      <c r="K595" t="str">
        <f>IF('Source - Funds'!J595="","",'Source - Funds'!J595)</f>
        <v/>
      </c>
      <c r="L595">
        <f t="shared" si="100"/>
        <v>0</v>
      </c>
      <c r="M595">
        <v>1.04</v>
      </c>
      <c r="N595" s="24">
        <f t="shared" si="101"/>
        <v>0</v>
      </c>
      <c r="O595" s="24" t="str">
        <f t="shared" si="102"/>
        <v/>
      </c>
      <c r="P595" s="23" t="e">
        <f t="shared" si="103"/>
        <v>#VALUE!</v>
      </c>
    </row>
    <row r="596" spans="1:16" x14ac:dyDescent="0.3">
      <c r="A596" t="str">
        <f t="shared" si="99"/>
        <v/>
      </c>
      <c r="B596" t="str">
        <f>IF('Source - Funds'!A596="","",'Source - Funds'!A596)</f>
        <v/>
      </c>
      <c r="C596" t="str">
        <f>IF('Source - Funds'!B596="","",'Source - Funds'!B596)</f>
        <v/>
      </c>
      <c r="D596" t="str">
        <f>IF('Source - Funds'!C596="","",'Source - Funds'!C596)</f>
        <v/>
      </c>
      <c r="E596" t="str">
        <f>IF('Source - Funds'!D596="","",'Source - Funds'!D596)</f>
        <v/>
      </c>
      <c r="F596" t="str">
        <f>IF('Source - Funds'!E596="","",'Source - Funds'!E596)</f>
        <v/>
      </c>
      <c r="G596" t="str">
        <f>IF('Source - Funds'!F596="","",'Source - Funds'!F596)</f>
        <v/>
      </c>
      <c r="H596" t="str">
        <f>IF('Source - Funds'!G596="","",'Source - Funds'!G596)</f>
        <v/>
      </c>
      <c r="I596" t="str">
        <f>IF('Source - Funds'!H596="","",'Source - Funds'!H596)</f>
        <v/>
      </c>
      <c r="J596" t="str">
        <f>IF('Source - Funds'!I596="","",'Source - Funds'!I596)</f>
        <v/>
      </c>
      <c r="K596" t="str">
        <f>IF('Source - Funds'!J596="","",'Source - Funds'!J596)</f>
        <v/>
      </c>
      <c r="L596">
        <f t="shared" si="100"/>
        <v>0</v>
      </c>
      <c r="M596">
        <v>1.04</v>
      </c>
      <c r="N596" s="24">
        <f t="shared" si="101"/>
        <v>0</v>
      </c>
      <c r="O596" s="24" t="str">
        <f t="shared" si="102"/>
        <v/>
      </c>
      <c r="P596" s="23" t="e">
        <f t="shared" si="103"/>
        <v>#VALUE!</v>
      </c>
    </row>
    <row r="597" spans="1:16" x14ac:dyDescent="0.3">
      <c r="A597" t="str">
        <f t="shared" si="99"/>
        <v/>
      </c>
      <c r="B597" t="str">
        <f>IF('Source - Funds'!A597="","",'Source - Funds'!A597)</f>
        <v/>
      </c>
      <c r="C597" t="str">
        <f>IF('Source - Funds'!B597="","",'Source - Funds'!B597)</f>
        <v/>
      </c>
      <c r="D597" t="str">
        <f>IF('Source - Funds'!C597="","",'Source - Funds'!C597)</f>
        <v/>
      </c>
      <c r="E597" t="str">
        <f>IF('Source - Funds'!D597="","",'Source - Funds'!D597)</f>
        <v/>
      </c>
      <c r="F597" t="str">
        <f>IF('Source - Funds'!E597="","",'Source - Funds'!E597)</f>
        <v/>
      </c>
      <c r="G597" t="str">
        <f>IF('Source - Funds'!F597="","",'Source - Funds'!F597)</f>
        <v/>
      </c>
      <c r="H597" t="str">
        <f>IF('Source - Funds'!G597="","",'Source - Funds'!G597)</f>
        <v/>
      </c>
      <c r="I597" t="str">
        <f>IF('Source - Funds'!H597="","",'Source - Funds'!H597)</f>
        <v/>
      </c>
      <c r="J597" t="str">
        <f>IF('Source - Funds'!I597="","",'Source - Funds'!I597)</f>
        <v/>
      </c>
      <c r="K597" t="str">
        <f>IF('Source - Funds'!J597="","",'Source - Funds'!J597)</f>
        <v/>
      </c>
      <c r="L597">
        <f t="shared" si="100"/>
        <v>0</v>
      </c>
      <c r="M597">
        <v>1.04</v>
      </c>
      <c r="N597" s="24">
        <f t="shared" si="101"/>
        <v>0</v>
      </c>
      <c r="O597" s="24" t="str">
        <f t="shared" si="102"/>
        <v/>
      </c>
      <c r="P597" s="23" t="e">
        <f t="shared" si="103"/>
        <v>#VALUE!</v>
      </c>
    </row>
    <row r="598" spans="1:16" x14ac:dyDescent="0.3">
      <c r="A598" t="str">
        <f t="shared" si="99"/>
        <v/>
      </c>
      <c r="B598" t="str">
        <f>IF('Source - Funds'!A598="","",'Source - Funds'!A598)</f>
        <v/>
      </c>
      <c r="C598" t="str">
        <f>IF('Source - Funds'!B598="","",'Source - Funds'!B598)</f>
        <v/>
      </c>
      <c r="D598" t="str">
        <f>IF('Source - Funds'!C598="","",'Source - Funds'!C598)</f>
        <v/>
      </c>
      <c r="E598" t="str">
        <f>IF('Source - Funds'!D598="","",'Source - Funds'!D598)</f>
        <v/>
      </c>
      <c r="F598" t="str">
        <f>IF('Source - Funds'!E598="","",'Source - Funds'!E598)</f>
        <v/>
      </c>
      <c r="G598" t="str">
        <f>IF('Source - Funds'!F598="","",'Source - Funds'!F598)</f>
        <v/>
      </c>
      <c r="H598" t="str">
        <f>IF('Source - Funds'!G598="","",'Source - Funds'!G598)</f>
        <v/>
      </c>
      <c r="I598" t="str">
        <f>IF('Source - Funds'!H598="","",'Source - Funds'!H598)</f>
        <v/>
      </c>
      <c r="J598" t="str">
        <f>IF('Source - Funds'!I598="","",'Source - Funds'!I598)</f>
        <v/>
      </c>
      <c r="K598" t="str">
        <f>IF('Source - Funds'!J598="","",'Source - Funds'!J598)</f>
        <v/>
      </c>
      <c r="L598">
        <f t="shared" si="100"/>
        <v>0</v>
      </c>
      <c r="M598">
        <v>1.04</v>
      </c>
      <c r="N598" s="24">
        <f t="shared" si="101"/>
        <v>0</v>
      </c>
      <c r="O598" s="24" t="str">
        <f t="shared" si="102"/>
        <v/>
      </c>
      <c r="P598" s="23" t="e">
        <f t="shared" si="103"/>
        <v>#VALUE!</v>
      </c>
    </row>
    <row r="599" spans="1:16" x14ac:dyDescent="0.3">
      <c r="A599" t="str">
        <f t="shared" si="99"/>
        <v/>
      </c>
      <c r="B599" t="str">
        <f>IF('Source - Funds'!A599="","",'Source - Funds'!A599)</f>
        <v/>
      </c>
      <c r="C599" t="str">
        <f>IF('Source - Funds'!B599="","",'Source - Funds'!B599)</f>
        <v/>
      </c>
      <c r="D599" t="str">
        <f>IF('Source - Funds'!C599="","",'Source - Funds'!C599)</f>
        <v/>
      </c>
      <c r="E599" t="str">
        <f>IF('Source - Funds'!D599="","",'Source - Funds'!D599)</f>
        <v/>
      </c>
      <c r="F599" t="str">
        <f>IF('Source - Funds'!E599="","",'Source - Funds'!E599)</f>
        <v/>
      </c>
      <c r="G599" t="str">
        <f>IF('Source - Funds'!F599="","",'Source - Funds'!F599)</f>
        <v/>
      </c>
      <c r="H599" t="str">
        <f>IF('Source - Funds'!G599="","",'Source - Funds'!G599)</f>
        <v/>
      </c>
      <c r="I599" t="str">
        <f>IF('Source - Funds'!H599="","",'Source - Funds'!H599)</f>
        <v/>
      </c>
      <c r="J599" t="str">
        <f>IF('Source - Funds'!I599="","",'Source - Funds'!I599)</f>
        <v/>
      </c>
      <c r="K599" t="str">
        <f>IF('Source - Funds'!J599="","",'Source - Funds'!J599)</f>
        <v/>
      </c>
      <c r="L599">
        <f t="shared" si="100"/>
        <v>0</v>
      </c>
      <c r="M599">
        <v>1.04</v>
      </c>
      <c r="N599" s="24">
        <f t="shared" si="101"/>
        <v>0</v>
      </c>
      <c r="O599" s="24" t="str">
        <f t="shared" si="102"/>
        <v/>
      </c>
      <c r="P599" s="23" t="e">
        <f t="shared" si="103"/>
        <v>#VALUE!</v>
      </c>
    </row>
    <row r="600" spans="1:16" x14ac:dyDescent="0.3">
      <c r="A600" t="str">
        <f t="shared" si="99"/>
        <v/>
      </c>
      <c r="B600" t="str">
        <f>IF('Source - Funds'!A600="","",'Source - Funds'!A600)</f>
        <v/>
      </c>
      <c r="C600" t="str">
        <f>IF('Source - Funds'!B600="","",'Source - Funds'!B600)</f>
        <v/>
      </c>
      <c r="D600" t="str">
        <f>IF('Source - Funds'!C600="","",'Source - Funds'!C600)</f>
        <v/>
      </c>
      <c r="E600" t="str">
        <f>IF('Source - Funds'!D600="","",'Source - Funds'!D600)</f>
        <v/>
      </c>
      <c r="F600" t="str">
        <f>IF('Source - Funds'!E600="","",'Source - Funds'!E600)</f>
        <v/>
      </c>
      <c r="G600" t="str">
        <f>IF('Source - Funds'!F600="","",'Source - Funds'!F600)</f>
        <v/>
      </c>
      <c r="H600" t="str">
        <f>IF('Source - Funds'!G600="","",'Source - Funds'!G600)</f>
        <v/>
      </c>
      <c r="I600" t="str">
        <f>IF('Source - Funds'!H600="","",'Source - Funds'!H600)</f>
        <v/>
      </c>
      <c r="J600" t="str">
        <f>IF('Source - Funds'!I600="","",'Source - Funds'!I600)</f>
        <v/>
      </c>
      <c r="K600" t="str">
        <f>IF('Source - Funds'!J600="","",'Source - Funds'!J600)</f>
        <v/>
      </c>
      <c r="L600">
        <f t="shared" si="100"/>
        <v>0</v>
      </c>
      <c r="M600">
        <v>1.04</v>
      </c>
      <c r="N600" s="24">
        <f t="shared" si="101"/>
        <v>0</v>
      </c>
      <c r="O600" s="24" t="str">
        <f t="shared" si="102"/>
        <v/>
      </c>
      <c r="P600" s="23" t="e">
        <f t="shared" si="103"/>
        <v>#VALUE!</v>
      </c>
    </row>
    <row r="601" spans="1:16" x14ac:dyDescent="0.3">
      <c r="A601" t="str">
        <f t="shared" si="99"/>
        <v/>
      </c>
      <c r="B601" t="str">
        <f>IF('Source - Funds'!A601="","",'Source - Funds'!A601)</f>
        <v/>
      </c>
      <c r="C601" t="str">
        <f>IF('Source - Funds'!B601="","",'Source - Funds'!B601)</f>
        <v/>
      </c>
      <c r="D601" t="str">
        <f>IF('Source - Funds'!C601="","",'Source - Funds'!C601)</f>
        <v/>
      </c>
      <c r="E601" t="str">
        <f>IF('Source - Funds'!D601="","",'Source - Funds'!D601)</f>
        <v/>
      </c>
      <c r="F601" t="str">
        <f>IF('Source - Funds'!E601="","",'Source - Funds'!E601)</f>
        <v/>
      </c>
      <c r="G601" t="str">
        <f>IF('Source - Funds'!F601="","",'Source - Funds'!F601)</f>
        <v/>
      </c>
      <c r="H601" t="str">
        <f>IF('Source - Funds'!G601="","",'Source - Funds'!G601)</f>
        <v/>
      </c>
      <c r="I601" t="str">
        <f>IF('Source - Funds'!H601="","",'Source - Funds'!H601)</f>
        <v/>
      </c>
      <c r="J601" t="str">
        <f>IF('Source - Funds'!I601="","",'Source - Funds'!I601)</f>
        <v/>
      </c>
      <c r="K601" t="str">
        <f>IF('Source - Funds'!J601="","",'Source - Funds'!J601)</f>
        <v/>
      </c>
      <c r="L601">
        <f t="shared" si="100"/>
        <v>0</v>
      </c>
      <c r="M601">
        <v>1.04</v>
      </c>
      <c r="N601" s="24">
        <f t="shared" si="101"/>
        <v>0</v>
      </c>
      <c r="O601" s="24" t="str">
        <f t="shared" si="102"/>
        <v/>
      </c>
      <c r="P601" s="23" t="e">
        <f t="shared" si="103"/>
        <v>#VALUE!</v>
      </c>
    </row>
    <row r="602" spans="1:16" x14ac:dyDescent="0.3">
      <c r="A602" t="str">
        <f t="shared" si="99"/>
        <v/>
      </c>
      <c r="B602" t="str">
        <f>IF('Source - Funds'!A602="","",'Source - Funds'!A602)</f>
        <v/>
      </c>
      <c r="C602" t="str">
        <f>IF('Source - Funds'!B602="","",'Source - Funds'!B602)</f>
        <v/>
      </c>
      <c r="D602" t="str">
        <f>IF('Source - Funds'!C602="","",'Source - Funds'!C602)</f>
        <v/>
      </c>
      <c r="E602" t="str">
        <f>IF('Source - Funds'!D602="","",'Source - Funds'!D602)</f>
        <v/>
      </c>
      <c r="F602" t="str">
        <f>IF('Source - Funds'!E602="","",'Source - Funds'!E602)</f>
        <v/>
      </c>
      <c r="G602" t="str">
        <f>IF('Source - Funds'!F602="","",'Source - Funds'!F602)</f>
        <v/>
      </c>
      <c r="H602" t="str">
        <f>IF('Source - Funds'!G602="","",'Source - Funds'!G602)</f>
        <v/>
      </c>
      <c r="I602" t="str">
        <f>IF('Source - Funds'!H602="","",'Source - Funds'!H602)</f>
        <v/>
      </c>
      <c r="J602" t="str">
        <f>IF('Source - Funds'!I602="","",'Source - Funds'!I602)</f>
        <v/>
      </c>
      <c r="K602" t="str">
        <f>IF('Source - Funds'!J602="","",'Source - Funds'!J602)</f>
        <v/>
      </c>
      <c r="L602">
        <f t="shared" si="100"/>
        <v>0</v>
      </c>
      <c r="M602">
        <v>1.04</v>
      </c>
      <c r="N602" s="24">
        <f t="shared" si="101"/>
        <v>0</v>
      </c>
      <c r="O602" s="24" t="str">
        <f t="shared" si="102"/>
        <v/>
      </c>
      <c r="P602" s="23" t="e">
        <f t="shared" si="103"/>
        <v>#VALUE!</v>
      </c>
    </row>
    <row r="603" spans="1:16" x14ac:dyDescent="0.3">
      <c r="A603" t="str">
        <f t="shared" si="99"/>
        <v/>
      </c>
      <c r="B603" t="str">
        <f>IF('Source - Funds'!A603="","",'Source - Funds'!A603)</f>
        <v/>
      </c>
      <c r="C603" t="str">
        <f>IF('Source - Funds'!B603="","",'Source - Funds'!B603)</f>
        <v/>
      </c>
      <c r="D603" t="str">
        <f>IF('Source - Funds'!C603="","",'Source - Funds'!C603)</f>
        <v/>
      </c>
      <c r="E603" t="str">
        <f>IF('Source - Funds'!D603="","",'Source - Funds'!D603)</f>
        <v/>
      </c>
      <c r="F603" t="str">
        <f>IF('Source - Funds'!E603="","",'Source - Funds'!E603)</f>
        <v/>
      </c>
      <c r="G603" t="str">
        <f>IF('Source - Funds'!F603="","",'Source - Funds'!F603)</f>
        <v/>
      </c>
      <c r="H603" t="str">
        <f>IF('Source - Funds'!G603="","",'Source - Funds'!G603)</f>
        <v/>
      </c>
      <c r="I603" t="str">
        <f>IF('Source - Funds'!H603="","",'Source - Funds'!H603)</f>
        <v/>
      </c>
      <c r="J603" t="str">
        <f>IF('Source - Funds'!I603="","",'Source - Funds'!I603)</f>
        <v/>
      </c>
      <c r="K603" t="str">
        <f>IF('Source - Funds'!J603="","",'Source - Funds'!J603)</f>
        <v/>
      </c>
      <c r="L603">
        <f t="shared" si="100"/>
        <v>0</v>
      </c>
      <c r="M603">
        <v>1.04</v>
      </c>
      <c r="N603" s="24">
        <f t="shared" si="101"/>
        <v>0</v>
      </c>
      <c r="O603" s="24" t="str">
        <f t="shared" si="102"/>
        <v/>
      </c>
      <c r="P603" s="23" t="e">
        <f t="shared" si="103"/>
        <v>#VALUE!</v>
      </c>
    </row>
    <row r="604" spans="1:16" x14ac:dyDescent="0.3">
      <c r="A604" t="str">
        <f t="shared" si="99"/>
        <v/>
      </c>
      <c r="B604" t="str">
        <f>IF('Source - Funds'!A604="","",'Source - Funds'!A604)</f>
        <v/>
      </c>
      <c r="C604" t="str">
        <f>IF('Source - Funds'!B604="","",'Source - Funds'!B604)</f>
        <v/>
      </c>
      <c r="D604" t="str">
        <f>IF('Source - Funds'!C604="","",'Source - Funds'!C604)</f>
        <v/>
      </c>
      <c r="E604" t="str">
        <f>IF('Source - Funds'!D604="","",'Source - Funds'!D604)</f>
        <v/>
      </c>
      <c r="F604" t="str">
        <f>IF('Source - Funds'!E604="","",'Source - Funds'!E604)</f>
        <v/>
      </c>
      <c r="G604" t="str">
        <f>IF('Source - Funds'!F604="","",'Source - Funds'!F604)</f>
        <v/>
      </c>
      <c r="H604" t="str">
        <f>IF('Source - Funds'!G604="","",'Source - Funds'!G604)</f>
        <v/>
      </c>
      <c r="I604" t="str">
        <f>IF('Source - Funds'!H604="","",'Source - Funds'!H604)</f>
        <v/>
      </c>
      <c r="J604" t="str">
        <f>IF('Source - Funds'!I604="","",'Source - Funds'!I604)</f>
        <v/>
      </c>
      <c r="K604" t="str">
        <f>IF('Source - Funds'!J604="","",'Source - Funds'!J604)</f>
        <v/>
      </c>
      <c r="L604">
        <f t="shared" si="100"/>
        <v>0</v>
      </c>
      <c r="M604">
        <v>1.04</v>
      </c>
      <c r="N604" s="24">
        <f t="shared" si="101"/>
        <v>0</v>
      </c>
      <c r="O604" s="24" t="str">
        <f t="shared" si="102"/>
        <v/>
      </c>
      <c r="P604" s="23" t="e">
        <f t="shared" si="103"/>
        <v>#VALUE!</v>
      </c>
    </row>
    <row r="605" spans="1:16" x14ac:dyDescent="0.3">
      <c r="A605" t="str">
        <f t="shared" si="99"/>
        <v/>
      </c>
      <c r="B605" t="str">
        <f>IF('Source - Funds'!A605="","",'Source - Funds'!A605)</f>
        <v/>
      </c>
      <c r="C605" t="str">
        <f>IF('Source - Funds'!B605="","",'Source - Funds'!B605)</f>
        <v/>
      </c>
      <c r="D605" t="str">
        <f>IF('Source - Funds'!C605="","",'Source - Funds'!C605)</f>
        <v/>
      </c>
      <c r="E605" t="str">
        <f>IF('Source - Funds'!D605="","",'Source - Funds'!D605)</f>
        <v/>
      </c>
      <c r="F605" t="str">
        <f>IF('Source - Funds'!E605="","",'Source - Funds'!E605)</f>
        <v/>
      </c>
      <c r="G605" t="str">
        <f>IF('Source - Funds'!F605="","",'Source - Funds'!F605)</f>
        <v/>
      </c>
      <c r="H605" t="str">
        <f>IF('Source - Funds'!G605="","",'Source - Funds'!G605)</f>
        <v/>
      </c>
      <c r="I605" t="str">
        <f>IF('Source - Funds'!H605="","",'Source - Funds'!H605)</f>
        <v/>
      </c>
      <c r="J605" t="str">
        <f>IF('Source - Funds'!I605="","",'Source - Funds'!I605)</f>
        <v/>
      </c>
      <c r="K605" t="str">
        <f>IF('Source - Funds'!J605="","",'Source - Funds'!J605)</f>
        <v/>
      </c>
      <c r="L605">
        <f t="shared" si="100"/>
        <v>0</v>
      </c>
      <c r="M605">
        <v>1.04</v>
      </c>
      <c r="N605" s="24">
        <f t="shared" si="101"/>
        <v>0</v>
      </c>
      <c r="O605" s="24" t="str">
        <f t="shared" si="102"/>
        <v/>
      </c>
      <c r="P605" s="23" t="e">
        <f t="shared" si="103"/>
        <v>#VALUE!</v>
      </c>
    </row>
    <row r="606" spans="1:16" x14ac:dyDescent="0.3">
      <c r="A606" t="str">
        <f t="shared" si="99"/>
        <v/>
      </c>
      <c r="B606" t="str">
        <f>IF('Source - Funds'!A606="","",'Source - Funds'!A606)</f>
        <v/>
      </c>
      <c r="C606" t="str">
        <f>IF('Source - Funds'!B606="","",'Source - Funds'!B606)</f>
        <v/>
      </c>
      <c r="D606" t="str">
        <f>IF('Source - Funds'!C606="","",'Source - Funds'!C606)</f>
        <v/>
      </c>
      <c r="E606" t="str">
        <f>IF('Source - Funds'!D606="","",'Source - Funds'!D606)</f>
        <v/>
      </c>
      <c r="F606" t="str">
        <f>IF('Source - Funds'!E606="","",'Source - Funds'!E606)</f>
        <v/>
      </c>
      <c r="G606" t="str">
        <f>IF('Source - Funds'!F606="","",'Source - Funds'!F606)</f>
        <v/>
      </c>
      <c r="H606" t="str">
        <f>IF('Source - Funds'!G606="","",'Source - Funds'!G606)</f>
        <v/>
      </c>
      <c r="I606" t="str">
        <f>IF('Source - Funds'!H606="","",'Source - Funds'!H606)</f>
        <v/>
      </c>
      <c r="J606" t="str">
        <f>IF('Source - Funds'!I606="","",'Source - Funds'!I606)</f>
        <v/>
      </c>
      <c r="K606" t="str">
        <f>IF('Source - Funds'!J606="","",'Source - Funds'!J606)</f>
        <v/>
      </c>
      <c r="L606">
        <f t="shared" si="100"/>
        <v>0</v>
      </c>
      <c r="M606">
        <v>1.04</v>
      </c>
      <c r="N606" s="24">
        <f t="shared" si="101"/>
        <v>0</v>
      </c>
      <c r="O606" s="24" t="str">
        <f t="shared" si="102"/>
        <v/>
      </c>
      <c r="P606" s="23" t="e">
        <f t="shared" si="103"/>
        <v>#VALUE!</v>
      </c>
    </row>
    <row r="607" spans="1:16" x14ac:dyDescent="0.3">
      <c r="A607" t="str">
        <f t="shared" si="99"/>
        <v/>
      </c>
      <c r="B607" t="str">
        <f>IF('Source - Funds'!A607="","",'Source - Funds'!A607)</f>
        <v/>
      </c>
      <c r="C607" t="str">
        <f>IF('Source - Funds'!B607="","",'Source - Funds'!B607)</f>
        <v/>
      </c>
      <c r="D607" t="str">
        <f>IF('Source - Funds'!C607="","",'Source - Funds'!C607)</f>
        <v/>
      </c>
      <c r="E607" t="str">
        <f>IF('Source - Funds'!D607="","",'Source - Funds'!D607)</f>
        <v/>
      </c>
      <c r="F607" t="str">
        <f>IF('Source - Funds'!E607="","",'Source - Funds'!E607)</f>
        <v/>
      </c>
      <c r="G607" t="str">
        <f>IF('Source - Funds'!F607="","",'Source - Funds'!F607)</f>
        <v/>
      </c>
      <c r="H607" t="str">
        <f>IF('Source - Funds'!G607="","",'Source - Funds'!G607)</f>
        <v/>
      </c>
      <c r="I607" t="str">
        <f>IF('Source - Funds'!H607="","",'Source - Funds'!H607)</f>
        <v/>
      </c>
      <c r="J607" t="str">
        <f>IF('Source - Funds'!I607="","",'Source - Funds'!I607)</f>
        <v/>
      </c>
      <c r="K607" t="str">
        <f>IF('Source - Funds'!J607="","",'Source - Funds'!J607)</f>
        <v/>
      </c>
      <c r="L607">
        <f t="shared" si="100"/>
        <v>0</v>
      </c>
      <c r="M607">
        <v>1.04</v>
      </c>
      <c r="N607" s="24">
        <f t="shared" si="101"/>
        <v>0</v>
      </c>
      <c r="O607" s="24" t="str">
        <f t="shared" si="102"/>
        <v/>
      </c>
      <c r="P607" s="23" t="e">
        <f t="shared" si="103"/>
        <v>#VALUE!</v>
      </c>
    </row>
    <row r="608" spans="1:16" x14ac:dyDescent="0.3">
      <c r="A608" t="str">
        <f t="shared" si="99"/>
        <v/>
      </c>
      <c r="B608" t="str">
        <f>IF('Source - Funds'!A608="","",'Source - Funds'!A608)</f>
        <v/>
      </c>
      <c r="C608" t="str">
        <f>IF('Source - Funds'!B608="","",'Source - Funds'!B608)</f>
        <v/>
      </c>
      <c r="D608" t="str">
        <f>IF('Source - Funds'!C608="","",'Source - Funds'!C608)</f>
        <v/>
      </c>
      <c r="E608" t="str">
        <f>IF('Source - Funds'!D608="","",'Source - Funds'!D608)</f>
        <v/>
      </c>
      <c r="F608" t="str">
        <f>IF('Source - Funds'!E608="","",'Source - Funds'!E608)</f>
        <v/>
      </c>
      <c r="G608" t="str">
        <f>IF('Source - Funds'!F608="","",'Source - Funds'!F608)</f>
        <v/>
      </c>
      <c r="H608" t="str">
        <f>IF('Source - Funds'!G608="","",'Source - Funds'!G608)</f>
        <v/>
      </c>
      <c r="I608" t="str">
        <f>IF('Source - Funds'!H608="","",'Source - Funds'!H608)</f>
        <v/>
      </c>
      <c r="J608" t="str">
        <f>IF('Source - Funds'!I608="","",'Source - Funds'!I608)</f>
        <v/>
      </c>
      <c r="K608" t="str">
        <f>IF('Source - Funds'!J608="","",'Source - Funds'!J608)</f>
        <v/>
      </c>
      <c r="L608">
        <f t="shared" si="100"/>
        <v>0</v>
      </c>
      <c r="M608">
        <v>1.04</v>
      </c>
      <c r="N608" s="24">
        <f t="shared" si="101"/>
        <v>0</v>
      </c>
      <c r="O608" s="24" t="str">
        <f t="shared" si="102"/>
        <v/>
      </c>
      <c r="P608" s="23" t="e">
        <f t="shared" si="103"/>
        <v>#VALUE!</v>
      </c>
    </row>
    <row r="609" spans="1:16" x14ac:dyDescent="0.3">
      <c r="A609" t="str">
        <f t="shared" si="99"/>
        <v/>
      </c>
      <c r="B609" t="str">
        <f>IF('Source - Funds'!A609="","",'Source - Funds'!A609)</f>
        <v/>
      </c>
      <c r="C609" t="str">
        <f>IF('Source - Funds'!B609="","",'Source - Funds'!B609)</f>
        <v/>
      </c>
      <c r="D609" t="str">
        <f>IF('Source - Funds'!C609="","",'Source - Funds'!C609)</f>
        <v/>
      </c>
      <c r="E609" t="str">
        <f>IF('Source - Funds'!D609="","",'Source - Funds'!D609)</f>
        <v/>
      </c>
      <c r="F609" t="str">
        <f>IF('Source - Funds'!E609="","",'Source - Funds'!E609)</f>
        <v/>
      </c>
      <c r="G609" t="str">
        <f>IF('Source - Funds'!F609="","",'Source - Funds'!F609)</f>
        <v/>
      </c>
      <c r="H609" t="str">
        <f>IF('Source - Funds'!G609="","",'Source - Funds'!G609)</f>
        <v/>
      </c>
      <c r="I609" t="str">
        <f>IF('Source - Funds'!H609="","",'Source - Funds'!H609)</f>
        <v/>
      </c>
      <c r="J609" t="str">
        <f>IF('Source - Funds'!I609="","",'Source - Funds'!I609)</f>
        <v/>
      </c>
      <c r="K609" t="str">
        <f>IF('Source - Funds'!J609="","",'Source - Funds'!J609)</f>
        <v/>
      </c>
      <c r="L609">
        <f t="shared" si="100"/>
        <v>0</v>
      </c>
      <c r="M609">
        <v>1.04</v>
      </c>
      <c r="N609" s="24">
        <f t="shared" si="101"/>
        <v>0</v>
      </c>
      <c r="O609" s="24" t="str">
        <f t="shared" si="102"/>
        <v/>
      </c>
      <c r="P609" s="23" t="e">
        <f t="shared" si="103"/>
        <v>#VALUE!</v>
      </c>
    </row>
    <row r="610" spans="1:16" x14ac:dyDescent="0.3">
      <c r="A610" t="str">
        <f t="shared" si="99"/>
        <v/>
      </c>
      <c r="B610" t="str">
        <f>IF('Source - Funds'!A610="","",'Source - Funds'!A610)</f>
        <v/>
      </c>
      <c r="C610" t="str">
        <f>IF('Source - Funds'!B610="","",'Source - Funds'!B610)</f>
        <v/>
      </c>
      <c r="D610" t="str">
        <f>IF('Source - Funds'!C610="","",'Source - Funds'!C610)</f>
        <v/>
      </c>
      <c r="E610" t="str">
        <f>IF('Source - Funds'!D610="","",'Source - Funds'!D610)</f>
        <v/>
      </c>
      <c r="F610" t="str">
        <f>IF('Source - Funds'!E610="","",'Source - Funds'!E610)</f>
        <v/>
      </c>
      <c r="G610" t="str">
        <f>IF('Source - Funds'!F610="","",'Source - Funds'!F610)</f>
        <v/>
      </c>
      <c r="H610" t="str">
        <f>IF('Source - Funds'!G610="","",'Source - Funds'!G610)</f>
        <v/>
      </c>
      <c r="I610" t="str">
        <f>IF('Source - Funds'!H610="","",'Source - Funds'!H610)</f>
        <v/>
      </c>
      <c r="J610" t="str">
        <f>IF('Source - Funds'!I610="","",'Source - Funds'!I610)</f>
        <v/>
      </c>
      <c r="K610" t="str">
        <f>IF('Source - Funds'!J610="","",'Source - Funds'!J610)</f>
        <v/>
      </c>
      <c r="L610">
        <f t="shared" si="100"/>
        <v>0</v>
      </c>
      <c r="M610">
        <v>1.04</v>
      </c>
      <c r="N610" s="24">
        <f t="shared" si="101"/>
        <v>0</v>
      </c>
      <c r="O610" s="24" t="str">
        <f t="shared" si="102"/>
        <v/>
      </c>
      <c r="P610" s="23" t="e">
        <f t="shared" si="103"/>
        <v>#VALUE!</v>
      </c>
    </row>
    <row r="611" spans="1:16" x14ac:dyDescent="0.3">
      <c r="A611" t="str">
        <f t="shared" si="99"/>
        <v/>
      </c>
      <c r="B611" t="str">
        <f>IF('Source - Funds'!A611="","",'Source - Funds'!A611)</f>
        <v/>
      </c>
      <c r="C611" t="str">
        <f>IF('Source - Funds'!B611="","",'Source - Funds'!B611)</f>
        <v/>
      </c>
      <c r="D611" t="str">
        <f>IF('Source - Funds'!C611="","",'Source - Funds'!C611)</f>
        <v/>
      </c>
      <c r="E611" t="str">
        <f>IF('Source - Funds'!D611="","",'Source - Funds'!D611)</f>
        <v/>
      </c>
      <c r="F611" t="str">
        <f>IF('Source - Funds'!E611="","",'Source - Funds'!E611)</f>
        <v/>
      </c>
      <c r="G611" t="str">
        <f>IF('Source - Funds'!F611="","",'Source - Funds'!F611)</f>
        <v/>
      </c>
      <c r="H611" t="str">
        <f>IF('Source - Funds'!G611="","",'Source - Funds'!G611)</f>
        <v/>
      </c>
      <c r="I611" t="str">
        <f>IF('Source - Funds'!H611="","",'Source - Funds'!H611)</f>
        <v/>
      </c>
      <c r="J611" t="str">
        <f>IF('Source - Funds'!I611="","",'Source - Funds'!I611)</f>
        <v/>
      </c>
      <c r="K611" t="str">
        <f>IF('Source - Funds'!J611="","",'Source - Funds'!J611)</f>
        <v/>
      </c>
      <c r="L611">
        <f t="shared" si="100"/>
        <v>0</v>
      </c>
      <c r="M611">
        <v>1.04</v>
      </c>
      <c r="N611" s="24">
        <f t="shared" si="101"/>
        <v>0</v>
      </c>
      <c r="O611" s="24" t="str">
        <f t="shared" si="102"/>
        <v/>
      </c>
      <c r="P611" s="23" t="e">
        <f t="shared" si="103"/>
        <v>#VALUE!</v>
      </c>
    </row>
    <row r="612" spans="1:16" x14ac:dyDescent="0.3">
      <c r="A612" t="str">
        <f t="shared" si="99"/>
        <v/>
      </c>
      <c r="B612" t="str">
        <f>IF('Source - Funds'!A612="","",'Source - Funds'!A612)</f>
        <v/>
      </c>
      <c r="C612" t="str">
        <f>IF('Source - Funds'!B612="","",'Source - Funds'!B612)</f>
        <v/>
      </c>
      <c r="D612" t="str">
        <f>IF('Source - Funds'!C612="","",'Source - Funds'!C612)</f>
        <v/>
      </c>
      <c r="E612" t="str">
        <f>IF('Source - Funds'!D612="","",'Source - Funds'!D612)</f>
        <v/>
      </c>
      <c r="F612" t="str">
        <f>IF('Source - Funds'!E612="","",'Source - Funds'!E612)</f>
        <v/>
      </c>
      <c r="G612" t="str">
        <f>IF('Source - Funds'!F612="","",'Source - Funds'!F612)</f>
        <v/>
      </c>
      <c r="H612" t="str">
        <f>IF('Source - Funds'!G612="","",'Source - Funds'!G612)</f>
        <v/>
      </c>
      <c r="I612" t="str">
        <f>IF('Source - Funds'!H612="","",'Source - Funds'!H612)</f>
        <v/>
      </c>
      <c r="J612" t="str">
        <f>IF('Source - Funds'!I612="","",'Source - Funds'!I612)</f>
        <v/>
      </c>
      <c r="K612" t="str">
        <f>IF('Source - Funds'!J612="","",'Source - Funds'!J612)</f>
        <v/>
      </c>
      <c r="L612">
        <f t="shared" si="100"/>
        <v>0</v>
      </c>
      <c r="M612">
        <v>1.04</v>
      </c>
      <c r="N612" s="24">
        <f t="shared" si="101"/>
        <v>0</v>
      </c>
      <c r="O612" s="24" t="str">
        <f t="shared" si="102"/>
        <v/>
      </c>
      <c r="P612" s="23" t="e">
        <f t="shared" si="103"/>
        <v>#VALUE!</v>
      </c>
    </row>
    <row r="613" spans="1:16" x14ac:dyDescent="0.3">
      <c r="A613" t="str">
        <f t="shared" si="99"/>
        <v/>
      </c>
      <c r="B613" t="str">
        <f>IF('Source - Funds'!A613="","",'Source - Funds'!A613)</f>
        <v/>
      </c>
      <c r="C613" t="str">
        <f>IF('Source - Funds'!B613="","",'Source - Funds'!B613)</f>
        <v/>
      </c>
      <c r="D613" t="str">
        <f>IF('Source - Funds'!C613="","",'Source - Funds'!C613)</f>
        <v/>
      </c>
      <c r="E613" t="str">
        <f>IF('Source - Funds'!D613="","",'Source - Funds'!D613)</f>
        <v/>
      </c>
      <c r="F613" t="str">
        <f>IF('Source - Funds'!E613="","",'Source - Funds'!E613)</f>
        <v/>
      </c>
      <c r="G613" t="str">
        <f>IF('Source - Funds'!F613="","",'Source - Funds'!F613)</f>
        <v/>
      </c>
      <c r="H613" t="str">
        <f>IF('Source - Funds'!G613="","",'Source - Funds'!G613)</f>
        <v/>
      </c>
      <c r="I613" t="str">
        <f>IF('Source - Funds'!H613="","",'Source - Funds'!H613)</f>
        <v/>
      </c>
      <c r="J613" t="str">
        <f>IF('Source - Funds'!I613="","",'Source - Funds'!I613)</f>
        <v/>
      </c>
      <c r="K613" t="str">
        <f>IF('Source - Funds'!J613="","",'Source - Funds'!J613)</f>
        <v/>
      </c>
      <c r="L613">
        <f t="shared" si="100"/>
        <v>0</v>
      </c>
      <c r="M613">
        <v>1.04</v>
      </c>
      <c r="N613" s="24">
        <f t="shared" si="101"/>
        <v>0</v>
      </c>
      <c r="O613" s="24" t="str">
        <f t="shared" si="102"/>
        <v/>
      </c>
      <c r="P613" s="23" t="e">
        <f t="shared" si="103"/>
        <v>#VALUE!</v>
      </c>
    </row>
    <row r="614" spans="1:16" x14ac:dyDescent="0.3">
      <c r="A614" t="str">
        <f t="shared" si="99"/>
        <v/>
      </c>
      <c r="B614" t="str">
        <f>IF('Source - Funds'!A614="","",'Source - Funds'!A614)</f>
        <v/>
      </c>
      <c r="C614" t="str">
        <f>IF('Source - Funds'!B614="","",'Source - Funds'!B614)</f>
        <v/>
      </c>
      <c r="D614" t="str">
        <f>IF('Source - Funds'!C614="","",'Source - Funds'!C614)</f>
        <v/>
      </c>
      <c r="E614" t="str">
        <f>IF('Source - Funds'!D614="","",'Source - Funds'!D614)</f>
        <v/>
      </c>
      <c r="F614" t="str">
        <f>IF('Source - Funds'!E614="","",'Source - Funds'!E614)</f>
        <v/>
      </c>
      <c r="G614" t="str">
        <f>IF('Source - Funds'!F614="","",'Source - Funds'!F614)</f>
        <v/>
      </c>
      <c r="H614" t="str">
        <f>IF('Source - Funds'!G614="","",'Source - Funds'!G614)</f>
        <v/>
      </c>
      <c r="I614" t="str">
        <f>IF('Source - Funds'!H614="","",'Source - Funds'!H614)</f>
        <v/>
      </c>
      <c r="J614" t="str">
        <f>IF('Source - Funds'!I614="","",'Source - Funds'!I614)</f>
        <v/>
      </c>
      <c r="K614" t="str">
        <f>IF('Source - Funds'!J614="","",'Source - Funds'!J614)</f>
        <v/>
      </c>
      <c r="L614">
        <f t="shared" si="100"/>
        <v>0</v>
      </c>
      <c r="M614">
        <v>1.04</v>
      </c>
      <c r="N614" s="24">
        <f t="shared" si="101"/>
        <v>0</v>
      </c>
      <c r="O614" s="24" t="str">
        <f t="shared" si="102"/>
        <v/>
      </c>
      <c r="P614" s="23" t="e">
        <f t="shared" si="103"/>
        <v>#VALUE!</v>
      </c>
    </row>
    <row r="615" spans="1:16" x14ac:dyDescent="0.3">
      <c r="A615" t="str">
        <f t="shared" si="99"/>
        <v/>
      </c>
      <c r="B615" t="str">
        <f>IF('Source - Funds'!A615="","",'Source - Funds'!A615)</f>
        <v/>
      </c>
      <c r="C615" t="str">
        <f>IF('Source - Funds'!B615="","",'Source - Funds'!B615)</f>
        <v/>
      </c>
      <c r="D615" t="str">
        <f>IF('Source - Funds'!C615="","",'Source - Funds'!C615)</f>
        <v/>
      </c>
      <c r="E615" t="str">
        <f>IF('Source - Funds'!D615="","",'Source - Funds'!D615)</f>
        <v/>
      </c>
      <c r="F615" t="str">
        <f>IF('Source - Funds'!E615="","",'Source - Funds'!E615)</f>
        <v/>
      </c>
      <c r="G615" t="str">
        <f>IF('Source - Funds'!F615="","",'Source - Funds'!F615)</f>
        <v/>
      </c>
      <c r="H615" t="str">
        <f>IF('Source - Funds'!G615="","",'Source - Funds'!G615)</f>
        <v/>
      </c>
      <c r="I615" t="str">
        <f>IF('Source - Funds'!H615="","",'Source - Funds'!H615)</f>
        <v/>
      </c>
      <c r="J615" t="str">
        <f>IF('Source - Funds'!I615="","",'Source - Funds'!I615)</f>
        <v/>
      </c>
      <c r="K615" t="str">
        <f>IF('Source - Funds'!J615="","",'Source - Funds'!J615)</f>
        <v/>
      </c>
      <c r="L615">
        <f t="shared" si="100"/>
        <v>0</v>
      </c>
      <c r="M615">
        <v>1.04</v>
      </c>
      <c r="N615" s="24">
        <f t="shared" si="101"/>
        <v>0</v>
      </c>
      <c r="O615" s="24" t="str">
        <f t="shared" si="102"/>
        <v/>
      </c>
      <c r="P615" s="23" t="e">
        <f t="shared" si="103"/>
        <v>#VALUE!</v>
      </c>
    </row>
    <row r="616" spans="1:16" x14ac:dyDescent="0.3">
      <c r="A616" t="str">
        <f t="shared" si="99"/>
        <v/>
      </c>
      <c r="B616" t="str">
        <f>IF('Source - Funds'!A616="","",'Source - Funds'!A616)</f>
        <v/>
      </c>
      <c r="C616" t="str">
        <f>IF('Source - Funds'!B616="","",'Source - Funds'!B616)</f>
        <v/>
      </c>
      <c r="D616" t="str">
        <f>IF('Source - Funds'!C616="","",'Source - Funds'!C616)</f>
        <v/>
      </c>
      <c r="E616" t="str">
        <f>IF('Source - Funds'!D616="","",'Source - Funds'!D616)</f>
        <v/>
      </c>
      <c r="F616" t="str">
        <f>IF('Source - Funds'!E616="","",'Source - Funds'!E616)</f>
        <v/>
      </c>
      <c r="G616" t="str">
        <f>IF('Source - Funds'!F616="","",'Source - Funds'!F616)</f>
        <v/>
      </c>
      <c r="H616" t="str">
        <f>IF('Source - Funds'!G616="","",'Source - Funds'!G616)</f>
        <v/>
      </c>
      <c r="I616" t="str">
        <f>IF('Source - Funds'!H616="","",'Source - Funds'!H616)</f>
        <v/>
      </c>
      <c r="J616" t="str">
        <f>IF('Source - Funds'!I616="","",'Source - Funds'!I616)</f>
        <v/>
      </c>
      <c r="K616" t="str">
        <f>IF('Source - Funds'!J616="","",'Source - Funds'!J616)</f>
        <v/>
      </c>
      <c r="L616">
        <f t="shared" si="100"/>
        <v>0</v>
      </c>
      <c r="M616">
        <v>1.04</v>
      </c>
      <c r="N616" s="24">
        <f t="shared" si="101"/>
        <v>0</v>
      </c>
      <c r="O616" s="24" t="str">
        <f t="shared" si="102"/>
        <v/>
      </c>
      <c r="P616" s="23" t="e">
        <f t="shared" si="103"/>
        <v>#VALUE!</v>
      </c>
    </row>
    <row r="617" spans="1:16" x14ac:dyDescent="0.3">
      <c r="A617" t="str">
        <f t="shared" si="99"/>
        <v/>
      </c>
      <c r="B617" t="str">
        <f>IF('Source - Funds'!A617="","",'Source - Funds'!A617)</f>
        <v/>
      </c>
      <c r="C617" t="str">
        <f>IF('Source - Funds'!B617="","",'Source - Funds'!B617)</f>
        <v/>
      </c>
      <c r="D617" t="str">
        <f>IF('Source - Funds'!C617="","",'Source - Funds'!C617)</f>
        <v/>
      </c>
      <c r="E617" t="str">
        <f>IF('Source - Funds'!D617="","",'Source - Funds'!D617)</f>
        <v/>
      </c>
      <c r="F617" t="str">
        <f>IF('Source - Funds'!E617="","",'Source - Funds'!E617)</f>
        <v/>
      </c>
      <c r="G617" t="str">
        <f>IF('Source - Funds'!F617="","",'Source - Funds'!F617)</f>
        <v/>
      </c>
      <c r="H617" t="str">
        <f>IF('Source - Funds'!G617="","",'Source - Funds'!G617)</f>
        <v/>
      </c>
      <c r="I617" t="str">
        <f>IF('Source - Funds'!H617="","",'Source - Funds'!H617)</f>
        <v/>
      </c>
      <c r="J617" t="str">
        <f>IF('Source - Funds'!I617="","",'Source - Funds'!I617)</f>
        <v/>
      </c>
      <c r="K617" t="str">
        <f>IF('Source - Funds'!J617="","",'Source - Funds'!J617)</f>
        <v/>
      </c>
      <c r="L617">
        <f t="shared" si="100"/>
        <v>0</v>
      </c>
      <c r="M617">
        <v>1.04</v>
      </c>
      <c r="N617" s="24">
        <f t="shared" si="101"/>
        <v>0</v>
      </c>
      <c r="O617" s="24" t="str">
        <f t="shared" si="102"/>
        <v/>
      </c>
      <c r="P617" s="23" t="e">
        <f t="shared" si="103"/>
        <v>#VALUE!</v>
      </c>
    </row>
    <row r="618" spans="1:16" x14ac:dyDescent="0.3">
      <c r="A618" t="str">
        <f t="shared" si="99"/>
        <v/>
      </c>
      <c r="B618" t="str">
        <f>IF('Source - Funds'!A618="","",'Source - Funds'!A618)</f>
        <v/>
      </c>
      <c r="C618" t="str">
        <f>IF('Source - Funds'!B618="","",'Source - Funds'!B618)</f>
        <v/>
      </c>
      <c r="D618" t="str">
        <f>IF('Source - Funds'!C618="","",'Source - Funds'!C618)</f>
        <v/>
      </c>
      <c r="E618" t="str">
        <f>IF('Source - Funds'!D618="","",'Source - Funds'!D618)</f>
        <v/>
      </c>
      <c r="F618" t="str">
        <f>IF('Source - Funds'!E618="","",'Source - Funds'!E618)</f>
        <v/>
      </c>
      <c r="G618" t="str">
        <f>IF('Source - Funds'!F618="","",'Source - Funds'!F618)</f>
        <v/>
      </c>
      <c r="H618" t="str">
        <f>IF('Source - Funds'!G618="","",'Source - Funds'!G618)</f>
        <v/>
      </c>
      <c r="I618" t="str">
        <f>IF('Source - Funds'!H618="","",'Source - Funds'!H618)</f>
        <v/>
      </c>
      <c r="J618" t="str">
        <f>IF('Source - Funds'!I618="","",'Source - Funds'!I618)</f>
        <v/>
      </c>
      <c r="K618" t="str">
        <f>IF('Source - Funds'!J618="","",'Source - Funds'!J618)</f>
        <v/>
      </c>
      <c r="L618">
        <f t="shared" si="100"/>
        <v>0</v>
      </c>
      <c r="M618">
        <v>1.04</v>
      </c>
      <c r="N618" s="24">
        <f t="shared" si="101"/>
        <v>0</v>
      </c>
      <c r="O618" s="24" t="str">
        <f t="shared" si="102"/>
        <v/>
      </c>
      <c r="P618" s="23" t="e">
        <f t="shared" si="103"/>
        <v>#VALUE!</v>
      </c>
    </row>
    <row r="619" spans="1:16" x14ac:dyDescent="0.3">
      <c r="A619" t="str">
        <f t="shared" si="99"/>
        <v/>
      </c>
      <c r="B619" t="str">
        <f>IF('Source - Funds'!A619="","",'Source - Funds'!A619)</f>
        <v/>
      </c>
      <c r="C619" t="str">
        <f>IF('Source - Funds'!B619="","",'Source - Funds'!B619)</f>
        <v/>
      </c>
      <c r="D619" t="str">
        <f>IF('Source - Funds'!C619="","",'Source - Funds'!C619)</f>
        <v/>
      </c>
      <c r="E619" t="str">
        <f>IF('Source - Funds'!D619="","",'Source - Funds'!D619)</f>
        <v/>
      </c>
      <c r="F619" t="str">
        <f>IF('Source - Funds'!E619="","",'Source - Funds'!E619)</f>
        <v/>
      </c>
      <c r="G619" t="str">
        <f>IF('Source - Funds'!F619="","",'Source - Funds'!F619)</f>
        <v/>
      </c>
      <c r="H619" t="str">
        <f>IF('Source - Funds'!G619="","",'Source - Funds'!G619)</f>
        <v/>
      </c>
      <c r="I619" t="str">
        <f>IF('Source - Funds'!H619="","",'Source - Funds'!H619)</f>
        <v/>
      </c>
      <c r="J619" t="str">
        <f>IF('Source - Funds'!I619="","",'Source - Funds'!I619)</f>
        <v/>
      </c>
      <c r="K619" t="str">
        <f>IF('Source - Funds'!J619="","",'Source - Funds'!J619)</f>
        <v/>
      </c>
      <c r="L619">
        <f t="shared" si="100"/>
        <v>0</v>
      </c>
      <c r="M619">
        <v>1.04</v>
      </c>
      <c r="N619" s="24">
        <f t="shared" si="101"/>
        <v>0</v>
      </c>
      <c r="O619" s="24" t="str">
        <f t="shared" si="102"/>
        <v/>
      </c>
      <c r="P619" s="23" t="e">
        <f t="shared" si="103"/>
        <v>#VALUE!</v>
      </c>
    </row>
    <row r="620" spans="1:16" x14ac:dyDescent="0.3">
      <c r="A620" t="str">
        <f t="shared" si="99"/>
        <v/>
      </c>
      <c r="B620" t="str">
        <f>IF('Source - Funds'!A620="","",'Source - Funds'!A620)</f>
        <v/>
      </c>
      <c r="C620" t="str">
        <f>IF('Source - Funds'!B620="","",'Source - Funds'!B620)</f>
        <v/>
      </c>
      <c r="D620" t="str">
        <f>IF('Source - Funds'!C620="","",'Source - Funds'!C620)</f>
        <v/>
      </c>
      <c r="E620" t="str">
        <f>IF('Source - Funds'!D620="","",'Source - Funds'!D620)</f>
        <v/>
      </c>
      <c r="F620" t="str">
        <f>IF('Source - Funds'!E620="","",'Source - Funds'!E620)</f>
        <v/>
      </c>
      <c r="G620" t="str">
        <f>IF('Source - Funds'!F620="","",'Source - Funds'!F620)</f>
        <v/>
      </c>
      <c r="H620" t="str">
        <f>IF('Source - Funds'!G620="","",'Source - Funds'!G620)</f>
        <v/>
      </c>
      <c r="I620" t="str">
        <f>IF('Source - Funds'!H620="","",'Source - Funds'!H620)</f>
        <v/>
      </c>
      <c r="J620" t="str">
        <f>IF('Source - Funds'!I620="","",'Source - Funds'!I620)</f>
        <v/>
      </c>
      <c r="K620" t="str">
        <f>IF('Source - Funds'!J620="","",'Source - Funds'!J620)</f>
        <v/>
      </c>
      <c r="L620">
        <f t="shared" si="100"/>
        <v>0</v>
      </c>
      <c r="M620">
        <v>1.04</v>
      </c>
      <c r="N620" s="24">
        <f t="shared" si="101"/>
        <v>0</v>
      </c>
      <c r="O620" s="24" t="str">
        <f t="shared" si="102"/>
        <v/>
      </c>
      <c r="P620" s="23" t="e">
        <f t="shared" si="103"/>
        <v>#VALUE!</v>
      </c>
    </row>
    <row r="621" spans="1:16" x14ac:dyDescent="0.3">
      <c r="A621" t="str">
        <f t="shared" si="99"/>
        <v/>
      </c>
      <c r="B621" t="str">
        <f>IF('Source - Funds'!A621="","",'Source - Funds'!A621)</f>
        <v/>
      </c>
      <c r="C621" t="str">
        <f>IF('Source - Funds'!B621="","",'Source - Funds'!B621)</f>
        <v/>
      </c>
      <c r="D621" t="str">
        <f>IF('Source - Funds'!C621="","",'Source - Funds'!C621)</f>
        <v/>
      </c>
      <c r="E621" t="str">
        <f>IF('Source - Funds'!D621="","",'Source - Funds'!D621)</f>
        <v/>
      </c>
      <c r="F621" t="str">
        <f>IF('Source - Funds'!E621="","",'Source - Funds'!E621)</f>
        <v/>
      </c>
      <c r="G621" t="str">
        <f>IF('Source - Funds'!F621="","",'Source - Funds'!F621)</f>
        <v/>
      </c>
      <c r="H621" t="str">
        <f>IF('Source - Funds'!G621="","",'Source - Funds'!G621)</f>
        <v/>
      </c>
      <c r="I621" t="str">
        <f>IF('Source - Funds'!H621="","",'Source - Funds'!H621)</f>
        <v/>
      </c>
      <c r="J621" t="str">
        <f>IF('Source - Funds'!I621="","",'Source - Funds'!I621)</f>
        <v/>
      </c>
      <c r="K621" t="str">
        <f>IF('Source - Funds'!J621="","",'Source - Funds'!J621)</f>
        <v/>
      </c>
      <c r="L621">
        <f t="shared" si="100"/>
        <v>0</v>
      </c>
      <c r="M621">
        <v>1.04</v>
      </c>
      <c r="N621" s="24">
        <f t="shared" si="101"/>
        <v>0</v>
      </c>
      <c r="O621" s="24" t="str">
        <f t="shared" si="102"/>
        <v/>
      </c>
      <c r="P621" s="23" t="e">
        <f t="shared" si="103"/>
        <v>#VALUE!</v>
      </c>
    </row>
    <row r="622" spans="1:16" x14ac:dyDescent="0.3">
      <c r="A622" t="str">
        <f t="shared" si="99"/>
        <v/>
      </c>
      <c r="B622" t="str">
        <f>IF('Source - Funds'!A622="","",'Source - Funds'!A622)</f>
        <v/>
      </c>
      <c r="C622" t="str">
        <f>IF('Source - Funds'!B622="","",'Source - Funds'!B622)</f>
        <v/>
      </c>
      <c r="D622" t="str">
        <f>IF('Source - Funds'!C622="","",'Source - Funds'!C622)</f>
        <v/>
      </c>
      <c r="E622" t="str">
        <f>IF('Source - Funds'!D622="","",'Source - Funds'!D622)</f>
        <v/>
      </c>
      <c r="F622" t="str">
        <f>IF('Source - Funds'!E622="","",'Source - Funds'!E622)</f>
        <v/>
      </c>
      <c r="G622" t="str">
        <f>IF('Source - Funds'!F622="","",'Source - Funds'!F622)</f>
        <v/>
      </c>
      <c r="H622" t="str">
        <f>IF('Source - Funds'!G622="","",'Source - Funds'!G622)</f>
        <v/>
      </c>
      <c r="I622" t="str">
        <f>IF('Source - Funds'!H622="","",'Source - Funds'!H622)</f>
        <v/>
      </c>
      <c r="J622" t="str">
        <f>IF('Source - Funds'!I622="","",'Source - Funds'!I622)</f>
        <v/>
      </c>
      <c r="K622" t="str">
        <f>IF('Source - Funds'!J622="","",'Source - Funds'!J622)</f>
        <v/>
      </c>
      <c r="L622">
        <f t="shared" si="100"/>
        <v>0</v>
      </c>
      <c r="M622">
        <v>1.04</v>
      </c>
      <c r="N622" s="24">
        <f t="shared" si="101"/>
        <v>0</v>
      </c>
      <c r="O622" s="24" t="str">
        <f t="shared" si="102"/>
        <v/>
      </c>
      <c r="P622" s="23" t="e">
        <f t="shared" si="103"/>
        <v>#VALUE!</v>
      </c>
    </row>
    <row r="623" spans="1:16" x14ac:dyDescent="0.3">
      <c r="A623" t="str">
        <f t="shared" si="99"/>
        <v/>
      </c>
      <c r="B623" t="str">
        <f>IF('Source - Funds'!A623="","",'Source - Funds'!A623)</f>
        <v/>
      </c>
      <c r="C623" t="str">
        <f>IF('Source - Funds'!B623="","",'Source - Funds'!B623)</f>
        <v/>
      </c>
      <c r="D623" t="str">
        <f>IF('Source - Funds'!C623="","",'Source - Funds'!C623)</f>
        <v/>
      </c>
      <c r="E623" t="str">
        <f>IF('Source - Funds'!D623="","",'Source - Funds'!D623)</f>
        <v/>
      </c>
      <c r="F623" t="str">
        <f>IF('Source - Funds'!E623="","",'Source - Funds'!E623)</f>
        <v/>
      </c>
      <c r="G623" t="str">
        <f>IF('Source - Funds'!F623="","",'Source - Funds'!F623)</f>
        <v/>
      </c>
      <c r="H623" t="str">
        <f>IF('Source - Funds'!G623="","",'Source - Funds'!G623)</f>
        <v/>
      </c>
      <c r="I623" t="str">
        <f>IF('Source - Funds'!H623="","",'Source - Funds'!H623)</f>
        <v/>
      </c>
      <c r="J623" t="str">
        <f>IF('Source - Funds'!I623="","",'Source - Funds'!I623)</f>
        <v/>
      </c>
      <c r="K623" t="str">
        <f>IF('Source - Funds'!J623="","",'Source - Funds'!J623)</f>
        <v/>
      </c>
      <c r="L623">
        <f t="shared" si="100"/>
        <v>0</v>
      </c>
      <c r="M623">
        <v>1.04</v>
      </c>
      <c r="N623" s="24">
        <f t="shared" si="101"/>
        <v>0</v>
      </c>
      <c r="O623" s="24" t="str">
        <f t="shared" si="102"/>
        <v/>
      </c>
      <c r="P623" s="23" t="e">
        <f t="shared" si="103"/>
        <v>#VALUE!</v>
      </c>
    </row>
    <row r="624" spans="1:16" x14ac:dyDescent="0.3">
      <c r="A624" t="str">
        <f t="shared" si="99"/>
        <v/>
      </c>
      <c r="B624" t="str">
        <f>IF('Source - Funds'!A624="","",'Source - Funds'!A624)</f>
        <v/>
      </c>
      <c r="C624" t="str">
        <f>IF('Source - Funds'!B624="","",'Source - Funds'!B624)</f>
        <v/>
      </c>
      <c r="D624" t="str">
        <f>IF('Source - Funds'!C624="","",'Source - Funds'!C624)</f>
        <v/>
      </c>
      <c r="E624" t="str">
        <f>IF('Source - Funds'!D624="","",'Source - Funds'!D624)</f>
        <v/>
      </c>
      <c r="F624" t="str">
        <f>IF('Source - Funds'!E624="","",'Source - Funds'!E624)</f>
        <v/>
      </c>
      <c r="G624" t="str">
        <f>IF('Source - Funds'!F624="","",'Source - Funds'!F624)</f>
        <v/>
      </c>
      <c r="H624" t="str">
        <f>IF('Source - Funds'!G624="","",'Source - Funds'!G624)</f>
        <v/>
      </c>
      <c r="I624" t="str">
        <f>IF('Source - Funds'!H624="","",'Source - Funds'!H624)</f>
        <v/>
      </c>
      <c r="J624" t="str">
        <f>IF('Source - Funds'!I624="","",'Source - Funds'!I624)</f>
        <v/>
      </c>
      <c r="K624" t="str">
        <f>IF('Source - Funds'!J624="","",'Source - Funds'!J624)</f>
        <v/>
      </c>
      <c r="L624">
        <f t="shared" si="100"/>
        <v>0</v>
      </c>
      <c r="M624">
        <v>1.04</v>
      </c>
      <c r="N624" s="24">
        <f t="shared" si="101"/>
        <v>0</v>
      </c>
      <c r="O624" s="24" t="str">
        <f t="shared" si="102"/>
        <v/>
      </c>
      <c r="P624" s="23" t="e">
        <f t="shared" si="103"/>
        <v>#VALUE!</v>
      </c>
    </row>
    <row r="625" spans="1:16" x14ac:dyDescent="0.3">
      <c r="A625" t="str">
        <f t="shared" si="99"/>
        <v/>
      </c>
      <c r="B625" t="str">
        <f>IF('Source - Funds'!A625="","",'Source - Funds'!A625)</f>
        <v/>
      </c>
      <c r="C625" t="str">
        <f>IF('Source - Funds'!B625="","",'Source - Funds'!B625)</f>
        <v/>
      </c>
      <c r="D625" t="str">
        <f>IF('Source - Funds'!C625="","",'Source - Funds'!C625)</f>
        <v/>
      </c>
      <c r="E625" t="str">
        <f>IF('Source - Funds'!D625="","",'Source - Funds'!D625)</f>
        <v/>
      </c>
      <c r="F625" t="str">
        <f>IF('Source - Funds'!E625="","",'Source - Funds'!E625)</f>
        <v/>
      </c>
      <c r="G625" t="str">
        <f>IF('Source - Funds'!F625="","",'Source - Funds'!F625)</f>
        <v/>
      </c>
      <c r="H625" t="str">
        <f>IF('Source - Funds'!G625="","",'Source - Funds'!G625)</f>
        <v/>
      </c>
      <c r="I625" t="str">
        <f>IF('Source - Funds'!H625="","",'Source - Funds'!H625)</f>
        <v/>
      </c>
      <c r="J625" t="str">
        <f>IF('Source - Funds'!I625="","",'Source - Funds'!I625)</f>
        <v/>
      </c>
      <c r="K625" t="str">
        <f>IF('Source - Funds'!J625="","",'Source - Funds'!J625)</f>
        <v/>
      </c>
      <c r="L625">
        <f t="shared" si="100"/>
        <v>0</v>
      </c>
      <c r="M625">
        <v>1.04</v>
      </c>
      <c r="N625" s="24">
        <f t="shared" si="101"/>
        <v>0</v>
      </c>
      <c r="O625" s="24" t="str">
        <f t="shared" si="102"/>
        <v/>
      </c>
      <c r="P625" s="23" t="e">
        <f t="shared" si="103"/>
        <v>#VALUE!</v>
      </c>
    </row>
    <row r="626" spans="1:16" x14ac:dyDescent="0.3">
      <c r="A626" t="str">
        <f t="shared" si="99"/>
        <v/>
      </c>
      <c r="B626" t="str">
        <f>IF('Source - Funds'!A626="","",'Source - Funds'!A626)</f>
        <v/>
      </c>
      <c r="C626" t="str">
        <f>IF('Source - Funds'!B626="","",'Source - Funds'!B626)</f>
        <v/>
      </c>
      <c r="D626" t="str">
        <f>IF('Source - Funds'!C626="","",'Source - Funds'!C626)</f>
        <v/>
      </c>
      <c r="E626" t="str">
        <f>IF('Source - Funds'!D626="","",'Source - Funds'!D626)</f>
        <v/>
      </c>
      <c r="F626" t="str">
        <f>IF('Source - Funds'!E626="","",'Source - Funds'!E626)</f>
        <v/>
      </c>
      <c r="G626" t="str">
        <f>IF('Source - Funds'!F626="","",'Source - Funds'!F626)</f>
        <v/>
      </c>
      <c r="H626" t="str">
        <f>IF('Source - Funds'!G626="","",'Source - Funds'!G626)</f>
        <v/>
      </c>
      <c r="I626" t="str">
        <f>IF('Source - Funds'!H626="","",'Source - Funds'!H626)</f>
        <v/>
      </c>
      <c r="J626" t="str">
        <f>IF('Source - Funds'!I626="","",'Source - Funds'!I626)</f>
        <v/>
      </c>
      <c r="K626" t="str">
        <f>IF('Source - Funds'!J626="","",'Source - Funds'!J626)</f>
        <v/>
      </c>
      <c r="L626">
        <f t="shared" si="100"/>
        <v>0</v>
      </c>
      <c r="M626">
        <v>1.04</v>
      </c>
      <c r="N626" s="24">
        <f t="shared" si="101"/>
        <v>0</v>
      </c>
      <c r="O626" s="24" t="str">
        <f t="shared" si="102"/>
        <v/>
      </c>
      <c r="P626" s="23" t="e">
        <f t="shared" si="103"/>
        <v>#VALUE!</v>
      </c>
    </row>
    <row r="627" spans="1:16" x14ac:dyDescent="0.3">
      <c r="A627" t="str">
        <f t="shared" si="99"/>
        <v/>
      </c>
      <c r="B627" t="str">
        <f>IF('Source - Funds'!A627="","",'Source - Funds'!A627)</f>
        <v/>
      </c>
      <c r="C627" t="str">
        <f>IF('Source - Funds'!B627="","",'Source - Funds'!B627)</f>
        <v/>
      </c>
      <c r="D627" t="str">
        <f>IF('Source - Funds'!C627="","",'Source - Funds'!C627)</f>
        <v/>
      </c>
      <c r="E627" t="str">
        <f>IF('Source - Funds'!D627="","",'Source - Funds'!D627)</f>
        <v/>
      </c>
      <c r="F627" t="str">
        <f>IF('Source - Funds'!E627="","",'Source - Funds'!E627)</f>
        <v/>
      </c>
      <c r="G627" t="str">
        <f>IF('Source - Funds'!F627="","",'Source - Funds'!F627)</f>
        <v/>
      </c>
      <c r="H627" t="str">
        <f>IF('Source - Funds'!G627="","",'Source - Funds'!G627)</f>
        <v/>
      </c>
      <c r="I627" t="str">
        <f>IF('Source - Funds'!H627="","",'Source - Funds'!H627)</f>
        <v/>
      </c>
      <c r="J627" t="str">
        <f>IF('Source - Funds'!I627="","",'Source - Funds'!I627)</f>
        <v/>
      </c>
      <c r="K627" t="str">
        <f>IF('Source - Funds'!J627="","",'Source - Funds'!J627)</f>
        <v/>
      </c>
      <c r="L627">
        <f t="shared" si="100"/>
        <v>0</v>
      </c>
      <c r="M627">
        <v>1.04</v>
      </c>
      <c r="N627" s="24">
        <f t="shared" si="101"/>
        <v>0</v>
      </c>
      <c r="O627" s="24" t="str">
        <f t="shared" si="102"/>
        <v/>
      </c>
      <c r="P627" s="23" t="e">
        <f t="shared" si="103"/>
        <v>#VALUE!</v>
      </c>
    </row>
    <row r="628" spans="1:16" x14ac:dyDescent="0.3">
      <c r="A628" t="str">
        <f t="shared" si="99"/>
        <v/>
      </c>
      <c r="B628" t="str">
        <f>IF('Source - Funds'!A628="","",'Source - Funds'!A628)</f>
        <v/>
      </c>
      <c r="C628" t="str">
        <f>IF('Source - Funds'!B628="","",'Source - Funds'!B628)</f>
        <v/>
      </c>
      <c r="D628" t="str">
        <f>IF('Source - Funds'!C628="","",'Source - Funds'!C628)</f>
        <v/>
      </c>
      <c r="E628" t="str">
        <f>IF('Source - Funds'!D628="","",'Source - Funds'!D628)</f>
        <v/>
      </c>
      <c r="F628" t="str">
        <f>IF('Source - Funds'!E628="","",'Source - Funds'!E628)</f>
        <v/>
      </c>
      <c r="G628" t="str">
        <f>IF('Source - Funds'!F628="","",'Source - Funds'!F628)</f>
        <v/>
      </c>
      <c r="H628" t="str">
        <f>IF('Source - Funds'!G628="","",'Source - Funds'!G628)</f>
        <v/>
      </c>
      <c r="I628" t="str">
        <f>IF('Source - Funds'!H628="","",'Source - Funds'!H628)</f>
        <v/>
      </c>
      <c r="J628" t="str">
        <f>IF('Source - Funds'!I628="","",'Source - Funds'!I628)</f>
        <v/>
      </c>
      <c r="K628" t="str">
        <f>IF('Source - Funds'!J628="","",'Source - Funds'!J628)</f>
        <v/>
      </c>
      <c r="L628">
        <f t="shared" si="100"/>
        <v>0</v>
      </c>
      <c r="M628">
        <v>1.04</v>
      </c>
      <c r="N628" s="24">
        <f t="shared" si="101"/>
        <v>0</v>
      </c>
      <c r="O628" s="24" t="str">
        <f t="shared" si="102"/>
        <v/>
      </c>
      <c r="P628" s="23" t="e">
        <f t="shared" si="103"/>
        <v>#VALUE!</v>
      </c>
    </row>
    <row r="629" spans="1:16" x14ac:dyDescent="0.3">
      <c r="A629" t="str">
        <f t="shared" si="99"/>
        <v/>
      </c>
      <c r="B629" t="str">
        <f>IF('Source - Funds'!A629="","",'Source - Funds'!A629)</f>
        <v/>
      </c>
      <c r="C629" t="str">
        <f>IF('Source - Funds'!B629="","",'Source - Funds'!B629)</f>
        <v/>
      </c>
      <c r="D629" t="str">
        <f>IF('Source - Funds'!C629="","",'Source - Funds'!C629)</f>
        <v/>
      </c>
      <c r="E629" t="str">
        <f>IF('Source - Funds'!D629="","",'Source - Funds'!D629)</f>
        <v/>
      </c>
      <c r="F629" t="str">
        <f>IF('Source - Funds'!E629="","",'Source - Funds'!E629)</f>
        <v/>
      </c>
      <c r="G629" t="str">
        <f>IF('Source - Funds'!F629="","",'Source - Funds'!F629)</f>
        <v/>
      </c>
      <c r="H629" t="str">
        <f>IF('Source - Funds'!G629="","",'Source - Funds'!G629)</f>
        <v/>
      </c>
      <c r="I629" t="str">
        <f>IF('Source - Funds'!H629="","",'Source - Funds'!H629)</f>
        <v/>
      </c>
      <c r="J629" t="str">
        <f>IF('Source - Funds'!I629="","",'Source - Funds'!I629)</f>
        <v/>
      </c>
      <c r="K629" t="str">
        <f>IF('Source - Funds'!J629="","",'Source - Funds'!J629)</f>
        <v/>
      </c>
      <c r="L629">
        <f t="shared" si="100"/>
        <v>0</v>
      </c>
      <c r="M629">
        <v>1.04</v>
      </c>
      <c r="N629" s="24">
        <f t="shared" si="101"/>
        <v>0</v>
      </c>
      <c r="O629" s="24" t="str">
        <f t="shared" si="102"/>
        <v/>
      </c>
      <c r="P629" s="23" t="e">
        <f t="shared" si="103"/>
        <v>#VALUE!</v>
      </c>
    </row>
    <row r="630" spans="1:16" x14ac:dyDescent="0.3">
      <c r="A630" t="str">
        <f t="shared" si="99"/>
        <v/>
      </c>
      <c r="B630" t="str">
        <f>IF('Source - Funds'!A630="","",'Source - Funds'!A630)</f>
        <v/>
      </c>
      <c r="C630" t="str">
        <f>IF('Source - Funds'!B630="","",'Source - Funds'!B630)</f>
        <v/>
      </c>
      <c r="D630" t="str">
        <f>IF('Source - Funds'!C630="","",'Source - Funds'!C630)</f>
        <v/>
      </c>
      <c r="E630" t="str">
        <f>IF('Source - Funds'!D630="","",'Source - Funds'!D630)</f>
        <v/>
      </c>
      <c r="F630" t="str">
        <f>IF('Source - Funds'!E630="","",'Source - Funds'!E630)</f>
        <v/>
      </c>
      <c r="G630" t="str">
        <f>IF('Source - Funds'!F630="","",'Source - Funds'!F630)</f>
        <v/>
      </c>
      <c r="H630" t="str">
        <f>IF('Source - Funds'!G630="","",'Source - Funds'!G630)</f>
        <v/>
      </c>
      <c r="I630" t="str">
        <f>IF('Source - Funds'!H630="","",'Source - Funds'!H630)</f>
        <v/>
      </c>
      <c r="J630" t="str">
        <f>IF('Source - Funds'!I630="","",'Source - Funds'!I630)</f>
        <v/>
      </c>
      <c r="K630" t="str">
        <f>IF('Source - Funds'!J630="","",'Source - Funds'!J630)</f>
        <v/>
      </c>
      <c r="L630">
        <f t="shared" si="100"/>
        <v>0</v>
      </c>
      <c r="M630">
        <v>1.04</v>
      </c>
      <c r="N630" s="24">
        <f t="shared" si="101"/>
        <v>0</v>
      </c>
      <c r="O630" s="24" t="str">
        <f t="shared" si="102"/>
        <v/>
      </c>
      <c r="P630" s="23" t="e">
        <f t="shared" si="103"/>
        <v>#VALUE!</v>
      </c>
    </row>
    <row r="631" spans="1:16" x14ac:dyDescent="0.3">
      <c r="A631" t="str">
        <f t="shared" si="99"/>
        <v/>
      </c>
      <c r="B631" t="str">
        <f>IF('Source - Funds'!A631="","",'Source - Funds'!A631)</f>
        <v/>
      </c>
      <c r="C631" t="str">
        <f>IF('Source - Funds'!B631="","",'Source - Funds'!B631)</f>
        <v/>
      </c>
      <c r="D631" t="str">
        <f>IF('Source - Funds'!C631="","",'Source - Funds'!C631)</f>
        <v/>
      </c>
      <c r="E631" t="str">
        <f>IF('Source - Funds'!D631="","",'Source - Funds'!D631)</f>
        <v/>
      </c>
      <c r="F631" t="str">
        <f>IF('Source - Funds'!E631="","",'Source - Funds'!E631)</f>
        <v/>
      </c>
      <c r="G631" t="str">
        <f>IF('Source - Funds'!F631="","",'Source - Funds'!F631)</f>
        <v/>
      </c>
      <c r="H631" t="str">
        <f>IF('Source - Funds'!G631="","",'Source - Funds'!G631)</f>
        <v/>
      </c>
      <c r="I631" t="str">
        <f>IF('Source - Funds'!H631="","",'Source - Funds'!H631)</f>
        <v/>
      </c>
      <c r="J631" t="str">
        <f>IF('Source - Funds'!I631="","",'Source - Funds'!I631)</f>
        <v/>
      </c>
      <c r="K631" t="str">
        <f>IF('Source - Funds'!J631="","",'Source - Funds'!J631)</f>
        <v/>
      </c>
      <c r="L631">
        <f t="shared" si="100"/>
        <v>0</v>
      </c>
      <c r="M631">
        <v>1.04</v>
      </c>
      <c r="N631" s="24">
        <f t="shared" si="101"/>
        <v>0</v>
      </c>
      <c r="O631" s="24" t="str">
        <f t="shared" si="102"/>
        <v/>
      </c>
      <c r="P631" s="23" t="e">
        <f t="shared" si="103"/>
        <v>#VALUE!</v>
      </c>
    </row>
    <row r="632" spans="1:16" x14ac:dyDescent="0.3">
      <c r="A632" t="str">
        <f t="shared" si="99"/>
        <v/>
      </c>
      <c r="B632" t="str">
        <f>IF('Source - Funds'!A632="","",'Source - Funds'!A632)</f>
        <v/>
      </c>
      <c r="C632" t="str">
        <f>IF('Source - Funds'!B632="","",'Source - Funds'!B632)</f>
        <v/>
      </c>
      <c r="D632" t="str">
        <f>IF('Source - Funds'!C632="","",'Source - Funds'!C632)</f>
        <v/>
      </c>
      <c r="E632" t="str">
        <f>IF('Source - Funds'!D632="","",'Source - Funds'!D632)</f>
        <v/>
      </c>
      <c r="F632" t="str">
        <f>IF('Source - Funds'!E632="","",'Source - Funds'!E632)</f>
        <v/>
      </c>
      <c r="G632" t="str">
        <f>IF('Source - Funds'!F632="","",'Source - Funds'!F632)</f>
        <v/>
      </c>
      <c r="H632" t="str">
        <f>IF('Source - Funds'!G632="","",'Source - Funds'!G632)</f>
        <v/>
      </c>
      <c r="I632" t="str">
        <f>IF('Source - Funds'!H632="","",'Source - Funds'!H632)</f>
        <v/>
      </c>
      <c r="J632" t="str">
        <f>IF('Source - Funds'!I632="","",'Source - Funds'!I632)</f>
        <v/>
      </c>
      <c r="K632" t="str">
        <f>IF('Source - Funds'!J632="","",'Source - Funds'!J632)</f>
        <v/>
      </c>
      <c r="L632">
        <f t="shared" si="100"/>
        <v>0</v>
      </c>
      <c r="M632">
        <v>1.04</v>
      </c>
      <c r="N632" s="24">
        <f t="shared" si="101"/>
        <v>0</v>
      </c>
      <c r="O632" s="24" t="str">
        <f t="shared" si="102"/>
        <v/>
      </c>
      <c r="P632" s="23" t="e">
        <f t="shared" si="103"/>
        <v>#VALUE!</v>
      </c>
    </row>
    <row r="633" spans="1:16" x14ac:dyDescent="0.3">
      <c r="A633" t="str">
        <f t="shared" si="99"/>
        <v/>
      </c>
      <c r="B633" t="str">
        <f>IF('Source - Funds'!A633="","",'Source - Funds'!A633)</f>
        <v/>
      </c>
      <c r="C633" t="str">
        <f>IF('Source - Funds'!B633="","",'Source - Funds'!B633)</f>
        <v/>
      </c>
      <c r="D633" t="str">
        <f>IF('Source - Funds'!C633="","",'Source - Funds'!C633)</f>
        <v/>
      </c>
      <c r="E633" t="str">
        <f>IF('Source - Funds'!D633="","",'Source - Funds'!D633)</f>
        <v/>
      </c>
      <c r="F633" t="str">
        <f>IF('Source - Funds'!E633="","",'Source - Funds'!E633)</f>
        <v/>
      </c>
      <c r="G633" t="str">
        <f>IF('Source - Funds'!F633="","",'Source - Funds'!F633)</f>
        <v/>
      </c>
      <c r="H633" t="str">
        <f>IF('Source - Funds'!G633="","",'Source - Funds'!G633)</f>
        <v/>
      </c>
      <c r="I633" t="str">
        <f>IF('Source - Funds'!H633="","",'Source - Funds'!H633)</f>
        <v/>
      </c>
      <c r="J633" t="str">
        <f>IF('Source - Funds'!I633="","",'Source - Funds'!I633)</f>
        <v/>
      </c>
      <c r="K633" t="str">
        <f>IF('Source - Funds'!J633="","",'Source - Funds'!J633)</f>
        <v/>
      </c>
      <c r="L633">
        <f t="shared" si="100"/>
        <v>0</v>
      </c>
      <c r="M633">
        <v>1.04</v>
      </c>
      <c r="N633" s="24">
        <f t="shared" si="101"/>
        <v>0</v>
      </c>
      <c r="O633" s="24" t="str">
        <f t="shared" si="102"/>
        <v/>
      </c>
      <c r="P633" s="23" t="e">
        <f t="shared" si="103"/>
        <v>#VALUE!</v>
      </c>
    </row>
    <row r="634" spans="1:16" x14ac:dyDescent="0.3">
      <c r="A634" t="str">
        <f t="shared" si="99"/>
        <v/>
      </c>
      <c r="B634" t="str">
        <f>IF('Source - Funds'!A634="","",'Source - Funds'!A634)</f>
        <v/>
      </c>
      <c r="C634" t="str">
        <f>IF('Source - Funds'!B634="","",'Source - Funds'!B634)</f>
        <v/>
      </c>
      <c r="D634" t="str">
        <f>IF('Source - Funds'!C634="","",'Source - Funds'!C634)</f>
        <v/>
      </c>
      <c r="E634" t="str">
        <f>IF('Source - Funds'!D634="","",'Source - Funds'!D634)</f>
        <v/>
      </c>
      <c r="F634" t="str">
        <f>IF('Source - Funds'!E634="","",'Source - Funds'!E634)</f>
        <v/>
      </c>
      <c r="G634" t="str">
        <f>IF('Source - Funds'!F634="","",'Source - Funds'!F634)</f>
        <v/>
      </c>
      <c r="H634" t="str">
        <f>IF('Source - Funds'!G634="","",'Source - Funds'!G634)</f>
        <v/>
      </c>
      <c r="I634" t="str">
        <f>IF('Source - Funds'!H634="","",'Source - Funds'!H634)</f>
        <v/>
      </c>
      <c r="J634" t="str">
        <f>IF('Source - Funds'!I634="","",'Source - Funds'!I634)</f>
        <v/>
      </c>
      <c r="K634" t="str">
        <f>IF('Source - Funds'!J634="","",'Source - Funds'!J634)</f>
        <v/>
      </c>
      <c r="L634">
        <f t="shared" si="100"/>
        <v>0</v>
      </c>
      <c r="M634">
        <v>1.04</v>
      </c>
      <c r="N634" s="24">
        <f t="shared" si="101"/>
        <v>0</v>
      </c>
      <c r="O634" s="24" t="str">
        <f t="shared" si="102"/>
        <v/>
      </c>
      <c r="P634" s="23" t="e">
        <f t="shared" si="103"/>
        <v>#VALUE!</v>
      </c>
    </row>
    <row r="635" spans="1:16" x14ac:dyDescent="0.3">
      <c r="A635" t="str">
        <f t="shared" si="99"/>
        <v/>
      </c>
      <c r="B635" t="str">
        <f>IF('Source - Funds'!A635="","",'Source - Funds'!A635)</f>
        <v/>
      </c>
      <c r="C635" t="str">
        <f>IF('Source - Funds'!B635="","",'Source - Funds'!B635)</f>
        <v/>
      </c>
      <c r="D635" t="str">
        <f>IF('Source - Funds'!C635="","",'Source - Funds'!C635)</f>
        <v/>
      </c>
      <c r="E635" t="str">
        <f>IF('Source - Funds'!D635="","",'Source - Funds'!D635)</f>
        <v/>
      </c>
      <c r="F635" t="str">
        <f>IF('Source - Funds'!E635="","",'Source - Funds'!E635)</f>
        <v/>
      </c>
      <c r="G635" t="str">
        <f>IF('Source - Funds'!F635="","",'Source - Funds'!F635)</f>
        <v/>
      </c>
      <c r="H635" t="str">
        <f>IF('Source - Funds'!G635="","",'Source - Funds'!G635)</f>
        <v/>
      </c>
      <c r="I635" t="str">
        <f>IF('Source - Funds'!H635="","",'Source - Funds'!H635)</f>
        <v/>
      </c>
      <c r="J635" t="str">
        <f>IF('Source - Funds'!I635="","",'Source - Funds'!I635)</f>
        <v/>
      </c>
      <c r="K635" t="str">
        <f>IF('Source - Funds'!J635="","",'Source - Funds'!J635)</f>
        <v/>
      </c>
      <c r="L635">
        <f t="shared" si="100"/>
        <v>0</v>
      </c>
      <c r="M635">
        <v>1.04</v>
      </c>
      <c r="N635" s="24">
        <f t="shared" si="101"/>
        <v>0</v>
      </c>
      <c r="O635" s="24" t="str">
        <f t="shared" si="102"/>
        <v/>
      </c>
      <c r="P635" s="23" t="e">
        <f t="shared" si="103"/>
        <v>#VALUE!</v>
      </c>
    </row>
    <row r="636" spans="1:16" x14ac:dyDescent="0.3">
      <c r="A636" t="str">
        <f t="shared" si="99"/>
        <v/>
      </c>
      <c r="B636" t="str">
        <f>IF('Source - Funds'!A636="","",'Source - Funds'!A636)</f>
        <v/>
      </c>
      <c r="C636" t="str">
        <f>IF('Source - Funds'!B636="","",'Source - Funds'!B636)</f>
        <v/>
      </c>
      <c r="D636" t="str">
        <f>IF('Source - Funds'!C636="","",'Source - Funds'!C636)</f>
        <v/>
      </c>
      <c r="E636" t="str">
        <f>IF('Source - Funds'!D636="","",'Source - Funds'!D636)</f>
        <v/>
      </c>
      <c r="F636" t="str">
        <f>IF('Source - Funds'!E636="","",'Source - Funds'!E636)</f>
        <v/>
      </c>
      <c r="G636" t="str">
        <f>IF('Source - Funds'!F636="","",'Source - Funds'!F636)</f>
        <v/>
      </c>
      <c r="H636" t="str">
        <f>IF('Source - Funds'!G636="","",'Source - Funds'!G636)</f>
        <v/>
      </c>
      <c r="I636" t="str">
        <f>IF('Source - Funds'!H636="","",'Source - Funds'!H636)</f>
        <v/>
      </c>
      <c r="J636" t="str">
        <f>IF('Source - Funds'!I636="","",'Source - Funds'!I636)</f>
        <v/>
      </c>
      <c r="K636" t="str">
        <f>IF('Source - Funds'!J636="","",'Source - Funds'!J636)</f>
        <v/>
      </c>
      <c r="L636">
        <f t="shared" si="100"/>
        <v>0</v>
      </c>
      <c r="M636">
        <v>1.04</v>
      </c>
      <c r="N636" s="24">
        <f t="shared" si="101"/>
        <v>0</v>
      </c>
      <c r="O636" s="24" t="str">
        <f t="shared" si="102"/>
        <v/>
      </c>
      <c r="P636" s="23" t="e">
        <f t="shared" si="103"/>
        <v>#VALUE!</v>
      </c>
    </row>
    <row r="637" spans="1:16" x14ac:dyDescent="0.3">
      <c r="A637" t="str">
        <f t="shared" si="99"/>
        <v/>
      </c>
      <c r="B637" t="str">
        <f>IF('Source - Funds'!A637="","",'Source - Funds'!A637)</f>
        <v/>
      </c>
      <c r="C637" t="str">
        <f>IF('Source - Funds'!B637="","",'Source - Funds'!B637)</f>
        <v/>
      </c>
      <c r="D637" t="str">
        <f>IF('Source - Funds'!C637="","",'Source - Funds'!C637)</f>
        <v/>
      </c>
      <c r="E637" t="str">
        <f>IF('Source - Funds'!D637="","",'Source - Funds'!D637)</f>
        <v/>
      </c>
      <c r="F637" t="str">
        <f>IF('Source - Funds'!E637="","",'Source - Funds'!E637)</f>
        <v/>
      </c>
      <c r="G637" t="str">
        <f>IF('Source - Funds'!F637="","",'Source - Funds'!F637)</f>
        <v/>
      </c>
      <c r="H637" t="str">
        <f>IF('Source - Funds'!G637="","",'Source - Funds'!G637)</f>
        <v/>
      </c>
      <c r="I637" t="str">
        <f>IF('Source - Funds'!H637="","",'Source - Funds'!H637)</f>
        <v/>
      </c>
      <c r="J637" t="str">
        <f>IF('Source - Funds'!I637="","",'Source - Funds'!I637)</f>
        <v/>
      </c>
      <c r="K637" t="str">
        <f>IF('Source - Funds'!J637="","",'Source - Funds'!J637)</f>
        <v/>
      </c>
      <c r="L637">
        <f t="shared" si="100"/>
        <v>0</v>
      </c>
      <c r="M637">
        <v>1.04</v>
      </c>
      <c r="N637" s="24">
        <f t="shared" si="101"/>
        <v>0</v>
      </c>
      <c r="O637" s="24" t="str">
        <f t="shared" si="102"/>
        <v/>
      </c>
      <c r="P637" s="23" t="e">
        <f t="shared" si="103"/>
        <v>#VALUE!</v>
      </c>
    </row>
    <row r="638" spans="1:16" x14ac:dyDescent="0.3">
      <c r="A638" t="str">
        <f t="shared" si="99"/>
        <v/>
      </c>
      <c r="B638" t="str">
        <f>IF('Source - Funds'!A638="","",'Source - Funds'!A638)</f>
        <v/>
      </c>
      <c r="C638" t="str">
        <f>IF('Source - Funds'!B638="","",'Source - Funds'!B638)</f>
        <v/>
      </c>
      <c r="D638" t="str">
        <f>IF('Source - Funds'!C638="","",'Source - Funds'!C638)</f>
        <v/>
      </c>
      <c r="E638" t="str">
        <f>IF('Source - Funds'!D638="","",'Source - Funds'!D638)</f>
        <v/>
      </c>
      <c r="F638" t="str">
        <f>IF('Source - Funds'!E638="","",'Source - Funds'!E638)</f>
        <v/>
      </c>
      <c r="G638" t="str">
        <f>IF('Source - Funds'!F638="","",'Source - Funds'!F638)</f>
        <v/>
      </c>
      <c r="H638" t="str">
        <f>IF('Source - Funds'!G638="","",'Source - Funds'!G638)</f>
        <v/>
      </c>
      <c r="I638" t="str">
        <f>IF('Source - Funds'!H638="","",'Source - Funds'!H638)</f>
        <v/>
      </c>
      <c r="J638" t="str">
        <f>IF('Source - Funds'!I638="","",'Source - Funds'!I638)</f>
        <v/>
      </c>
      <c r="K638" t="str">
        <f>IF('Source - Funds'!J638="","",'Source - Funds'!J638)</f>
        <v/>
      </c>
      <c r="L638">
        <f t="shared" si="100"/>
        <v>0</v>
      </c>
      <c r="M638">
        <v>1.04</v>
      </c>
      <c r="N638" s="24">
        <f t="shared" si="101"/>
        <v>0</v>
      </c>
      <c r="O638" s="24" t="str">
        <f t="shared" si="102"/>
        <v/>
      </c>
      <c r="P638" s="23" t="e">
        <f t="shared" si="103"/>
        <v>#VALUE!</v>
      </c>
    </row>
    <row r="639" spans="1:16" x14ac:dyDescent="0.3">
      <c r="A639" t="str">
        <f t="shared" si="99"/>
        <v/>
      </c>
      <c r="B639" t="str">
        <f>IF('Source - Funds'!A639="","",'Source - Funds'!A639)</f>
        <v/>
      </c>
      <c r="C639" t="str">
        <f>IF('Source - Funds'!B639="","",'Source - Funds'!B639)</f>
        <v/>
      </c>
      <c r="D639" t="str">
        <f>IF('Source - Funds'!C639="","",'Source - Funds'!C639)</f>
        <v/>
      </c>
      <c r="E639" t="str">
        <f>IF('Source - Funds'!D639="","",'Source - Funds'!D639)</f>
        <v/>
      </c>
      <c r="F639" t="str">
        <f>IF('Source - Funds'!E639="","",'Source - Funds'!E639)</f>
        <v/>
      </c>
      <c r="G639" t="str">
        <f>IF('Source - Funds'!F639="","",'Source - Funds'!F639)</f>
        <v/>
      </c>
      <c r="H639" t="str">
        <f>IF('Source - Funds'!G639="","",'Source - Funds'!G639)</f>
        <v/>
      </c>
      <c r="I639" t="str">
        <f>IF('Source - Funds'!H639="","",'Source - Funds'!H639)</f>
        <v/>
      </c>
      <c r="J639" t="str">
        <f>IF('Source - Funds'!I639="","",'Source - Funds'!I639)</f>
        <v/>
      </c>
      <c r="K639" t="str">
        <f>IF('Source - Funds'!J639="","",'Source - Funds'!J639)</f>
        <v/>
      </c>
      <c r="L639">
        <f t="shared" si="100"/>
        <v>0</v>
      </c>
      <c r="M639">
        <v>1.04</v>
      </c>
      <c r="N639" s="24">
        <f t="shared" si="101"/>
        <v>0</v>
      </c>
      <c r="O639" s="24" t="str">
        <f t="shared" si="102"/>
        <v/>
      </c>
      <c r="P639" s="23" t="e">
        <f t="shared" si="103"/>
        <v>#VALUE!</v>
      </c>
    </row>
    <row r="640" spans="1:16" x14ac:dyDescent="0.3">
      <c r="A640" t="str">
        <f t="shared" si="99"/>
        <v/>
      </c>
      <c r="B640" t="str">
        <f>IF('Source - Funds'!A640="","",'Source - Funds'!A640)</f>
        <v/>
      </c>
      <c r="C640" t="str">
        <f>IF('Source - Funds'!B640="","",'Source - Funds'!B640)</f>
        <v/>
      </c>
      <c r="D640" t="str">
        <f>IF('Source - Funds'!C640="","",'Source - Funds'!C640)</f>
        <v/>
      </c>
      <c r="E640" t="str">
        <f>IF('Source - Funds'!D640="","",'Source - Funds'!D640)</f>
        <v/>
      </c>
      <c r="F640" t="str">
        <f>IF('Source - Funds'!E640="","",'Source - Funds'!E640)</f>
        <v/>
      </c>
      <c r="G640" t="str">
        <f>IF('Source - Funds'!F640="","",'Source - Funds'!F640)</f>
        <v/>
      </c>
      <c r="H640" t="str">
        <f>IF('Source - Funds'!G640="","",'Source - Funds'!G640)</f>
        <v/>
      </c>
      <c r="I640" t="str">
        <f>IF('Source - Funds'!H640="","",'Source - Funds'!H640)</f>
        <v/>
      </c>
      <c r="J640" t="str">
        <f>IF('Source - Funds'!I640="","",'Source - Funds'!I640)</f>
        <v/>
      </c>
      <c r="K640" t="str">
        <f>IF('Source - Funds'!J640="","",'Source - Funds'!J640)</f>
        <v/>
      </c>
      <c r="L640">
        <f t="shared" si="100"/>
        <v>0</v>
      </c>
      <c r="M640">
        <v>1.04</v>
      </c>
      <c r="N640" s="24">
        <f t="shared" si="101"/>
        <v>0</v>
      </c>
      <c r="O640" s="24" t="str">
        <f t="shared" si="102"/>
        <v/>
      </c>
      <c r="P640" s="23" t="e">
        <f t="shared" si="103"/>
        <v>#VALUE!</v>
      </c>
    </row>
    <row r="641" spans="1:16" x14ac:dyDescent="0.3">
      <c r="A641" t="str">
        <f t="shared" si="99"/>
        <v/>
      </c>
      <c r="B641" t="str">
        <f>IF('Source - Funds'!A641="","",'Source - Funds'!A641)</f>
        <v/>
      </c>
      <c r="C641" t="str">
        <f>IF('Source - Funds'!B641="","",'Source - Funds'!B641)</f>
        <v/>
      </c>
      <c r="D641" t="str">
        <f>IF('Source - Funds'!C641="","",'Source - Funds'!C641)</f>
        <v/>
      </c>
      <c r="E641" t="str">
        <f>IF('Source - Funds'!D641="","",'Source - Funds'!D641)</f>
        <v/>
      </c>
      <c r="F641" t="str">
        <f>IF('Source - Funds'!E641="","",'Source - Funds'!E641)</f>
        <v/>
      </c>
      <c r="G641" t="str">
        <f>IF('Source - Funds'!F641="","",'Source - Funds'!F641)</f>
        <v/>
      </c>
      <c r="H641" t="str">
        <f>IF('Source - Funds'!G641="","",'Source - Funds'!G641)</f>
        <v/>
      </c>
      <c r="I641" t="str">
        <f>IF('Source - Funds'!H641="","",'Source - Funds'!H641)</f>
        <v/>
      </c>
      <c r="J641" t="str">
        <f>IF('Source - Funds'!I641="","",'Source - Funds'!I641)</f>
        <v/>
      </c>
      <c r="K641" t="str">
        <f>IF('Source - Funds'!J641="","",'Source - Funds'!J641)</f>
        <v/>
      </c>
      <c r="L641">
        <f t="shared" si="100"/>
        <v>0</v>
      </c>
      <c r="M641">
        <v>1.04</v>
      </c>
      <c r="N641" s="24">
        <f t="shared" si="101"/>
        <v>0</v>
      </c>
      <c r="O641" s="24" t="str">
        <f t="shared" si="102"/>
        <v/>
      </c>
      <c r="P641" s="23" t="e">
        <f t="shared" si="103"/>
        <v>#VALUE!</v>
      </c>
    </row>
    <row r="642" spans="1:16" x14ac:dyDescent="0.3">
      <c r="A642" t="str">
        <f t="shared" si="99"/>
        <v/>
      </c>
      <c r="B642" t="str">
        <f>IF('Source - Funds'!A642="","",'Source - Funds'!A642)</f>
        <v/>
      </c>
      <c r="C642" t="str">
        <f>IF('Source - Funds'!B642="","",'Source - Funds'!B642)</f>
        <v/>
      </c>
      <c r="D642" t="str">
        <f>IF('Source - Funds'!C642="","",'Source - Funds'!C642)</f>
        <v/>
      </c>
      <c r="E642" t="str">
        <f>IF('Source - Funds'!D642="","",'Source - Funds'!D642)</f>
        <v/>
      </c>
      <c r="F642" t="str">
        <f>IF('Source - Funds'!E642="","",'Source - Funds'!E642)</f>
        <v/>
      </c>
      <c r="G642" t="str">
        <f>IF('Source - Funds'!F642="","",'Source - Funds'!F642)</f>
        <v/>
      </c>
      <c r="H642" t="str">
        <f>IF('Source - Funds'!G642="","",'Source - Funds'!G642)</f>
        <v/>
      </c>
      <c r="I642" t="str">
        <f>IF('Source - Funds'!H642="","",'Source - Funds'!H642)</f>
        <v/>
      </c>
      <c r="J642" t="str">
        <f>IF('Source - Funds'!I642="","",'Source - Funds'!I642)</f>
        <v/>
      </c>
      <c r="K642" t="str">
        <f>IF('Source - Funds'!J642="","",'Source - Funds'!J642)</f>
        <v/>
      </c>
      <c r="L642">
        <f t="shared" si="100"/>
        <v>0</v>
      </c>
      <c r="M642">
        <v>1.04</v>
      </c>
      <c r="N642" s="24">
        <f t="shared" si="101"/>
        <v>0</v>
      </c>
      <c r="O642" s="24" t="str">
        <f t="shared" si="102"/>
        <v/>
      </c>
      <c r="P642" s="23" t="e">
        <f t="shared" si="103"/>
        <v>#VALUE!</v>
      </c>
    </row>
    <row r="643" spans="1:16" x14ac:dyDescent="0.3">
      <c r="A643" t="str">
        <f t="shared" ref="A643:A706" si="104">IF(K643="N",C643&amp;D643&amp;E643,J643&amp;D643&amp;E643)</f>
        <v/>
      </c>
      <c r="B643" t="str">
        <f>IF('Source - Funds'!A643="","",'Source - Funds'!A643)</f>
        <v/>
      </c>
      <c r="C643" t="str">
        <f>IF('Source - Funds'!B643="","",'Source - Funds'!B643)</f>
        <v/>
      </c>
      <c r="D643" t="str">
        <f>IF('Source - Funds'!C643="","",'Source - Funds'!C643)</f>
        <v/>
      </c>
      <c r="E643" t="str">
        <f>IF('Source - Funds'!D643="","",'Source - Funds'!D643)</f>
        <v/>
      </c>
      <c r="F643" t="str">
        <f>IF('Source - Funds'!E643="","",'Source - Funds'!E643)</f>
        <v/>
      </c>
      <c r="G643" t="str">
        <f>IF('Source - Funds'!F643="","",'Source - Funds'!F643)</f>
        <v/>
      </c>
      <c r="H643" t="str">
        <f>IF('Source - Funds'!G643="","",'Source - Funds'!G643)</f>
        <v/>
      </c>
      <c r="I643" t="str">
        <f>IF('Source - Funds'!H643="","",'Source - Funds'!H643)</f>
        <v/>
      </c>
      <c r="J643" t="str">
        <f>IF('Source - Funds'!I643="","",'Source - Funds'!I643)</f>
        <v/>
      </c>
      <c r="K643" t="str">
        <f>IF('Source - Funds'!J643="","",'Source - Funds'!J643)</f>
        <v/>
      </c>
      <c r="L643">
        <f t="shared" ref="L643:L706" si="105">SUMIF(A:A,A643,I:I)</f>
        <v>0</v>
      </c>
      <c r="M643">
        <v>1.04</v>
      </c>
      <c r="N643" s="24">
        <f t="shared" ref="N643:N706" si="106">M643*L643</f>
        <v>0</v>
      </c>
      <c r="O643" s="24" t="str">
        <f t="shared" ref="O643:O706" si="107">IF(N643&gt;0,N643-1,"")</f>
        <v/>
      </c>
      <c r="P643" s="23" t="e">
        <f t="shared" ref="P643:P706" si="108">ROUNDDOWN(O643,0)</f>
        <v>#VALUE!</v>
      </c>
    </row>
    <row r="644" spans="1:16" x14ac:dyDescent="0.3">
      <c r="A644" t="str">
        <f t="shared" si="104"/>
        <v/>
      </c>
      <c r="B644" t="str">
        <f>IF('Source - Funds'!A644="","",'Source - Funds'!A644)</f>
        <v/>
      </c>
      <c r="C644" t="str">
        <f>IF('Source - Funds'!B644="","",'Source - Funds'!B644)</f>
        <v/>
      </c>
      <c r="D644" t="str">
        <f>IF('Source - Funds'!C644="","",'Source - Funds'!C644)</f>
        <v/>
      </c>
      <c r="E644" t="str">
        <f>IF('Source - Funds'!D644="","",'Source - Funds'!D644)</f>
        <v/>
      </c>
      <c r="F644" t="str">
        <f>IF('Source - Funds'!E644="","",'Source - Funds'!E644)</f>
        <v/>
      </c>
      <c r="G644" t="str">
        <f>IF('Source - Funds'!F644="","",'Source - Funds'!F644)</f>
        <v/>
      </c>
      <c r="H644" t="str">
        <f>IF('Source - Funds'!G644="","",'Source - Funds'!G644)</f>
        <v/>
      </c>
      <c r="I644" t="str">
        <f>IF('Source - Funds'!H644="","",'Source - Funds'!H644)</f>
        <v/>
      </c>
      <c r="J644" t="str">
        <f>IF('Source - Funds'!I644="","",'Source - Funds'!I644)</f>
        <v/>
      </c>
      <c r="K644" t="str">
        <f>IF('Source - Funds'!J644="","",'Source - Funds'!J644)</f>
        <v/>
      </c>
      <c r="L644">
        <f t="shared" si="105"/>
        <v>0</v>
      </c>
      <c r="M644">
        <v>1.04</v>
      </c>
      <c r="N644" s="24">
        <f t="shared" si="106"/>
        <v>0</v>
      </c>
      <c r="O644" s="24" t="str">
        <f t="shared" si="107"/>
        <v/>
      </c>
      <c r="P644" s="23" t="e">
        <f t="shared" si="108"/>
        <v>#VALUE!</v>
      </c>
    </row>
    <row r="645" spans="1:16" x14ac:dyDescent="0.3">
      <c r="A645" t="str">
        <f t="shared" si="104"/>
        <v/>
      </c>
      <c r="B645" t="str">
        <f>IF('Source - Funds'!A645="","",'Source - Funds'!A645)</f>
        <v/>
      </c>
      <c r="C645" t="str">
        <f>IF('Source - Funds'!B645="","",'Source - Funds'!B645)</f>
        <v/>
      </c>
      <c r="D645" t="str">
        <f>IF('Source - Funds'!C645="","",'Source - Funds'!C645)</f>
        <v/>
      </c>
      <c r="E645" t="str">
        <f>IF('Source - Funds'!D645="","",'Source - Funds'!D645)</f>
        <v/>
      </c>
      <c r="F645" t="str">
        <f>IF('Source - Funds'!E645="","",'Source - Funds'!E645)</f>
        <v/>
      </c>
      <c r="G645" t="str">
        <f>IF('Source - Funds'!F645="","",'Source - Funds'!F645)</f>
        <v/>
      </c>
      <c r="H645" t="str">
        <f>IF('Source - Funds'!G645="","",'Source - Funds'!G645)</f>
        <v/>
      </c>
      <c r="I645" t="str">
        <f>IF('Source - Funds'!H645="","",'Source - Funds'!H645)</f>
        <v/>
      </c>
      <c r="J645" t="str">
        <f>IF('Source - Funds'!I645="","",'Source - Funds'!I645)</f>
        <v/>
      </c>
      <c r="K645" t="str">
        <f>IF('Source - Funds'!J645="","",'Source - Funds'!J645)</f>
        <v/>
      </c>
      <c r="L645">
        <f t="shared" si="105"/>
        <v>0</v>
      </c>
      <c r="M645">
        <v>1.04</v>
      </c>
      <c r="N645" s="24">
        <f t="shared" si="106"/>
        <v>0</v>
      </c>
      <c r="O645" s="24" t="str">
        <f t="shared" si="107"/>
        <v/>
      </c>
      <c r="P645" s="23" t="e">
        <f t="shared" si="108"/>
        <v>#VALUE!</v>
      </c>
    </row>
    <row r="646" spans="1:16" x14ac:dyDescent="0.3">
      <c r="A646" t="str">
        <f t="shared" si="104"/>
        <v/>
      </c>
      <c r="B646" t="str">
        <f>IF('Source - Funds'!A646="","",'Source - Funds'!A646)</f>
        <v/>
      </c>
      <c r="C646" t="str">
        <f>IF('Source - Funds'!B646="","",'Source - Funds'!B646)</f>
        <v/>
      </c>
      <c r="D646" t="str">
        <f>IF('Source - Funds'!C646="","",'Source - Funds'!C646)</f>
        <v/>
      </c>
      <c r="E646" t="str">
        <f>IF('Source - Funds'!D646="","",'Source - Funds'!D646)</f>
        <v/>
      </c>
      <c r="F646" t="str">
        <f>IF('Source - Funds'!E646="","",'Source - Funds'!E646)</f>
        <v/>
      </c>
      <c r="G646" t="str">
        <f>IF('Source - Funds'!F646="","",'Source - Funds'!F646)</f>
        <v/>
      </c>
      <c r="H646" t="str">
        <f>IF('Source - Funds'!G646="","",'Source - Funds'!G646)</f>
        <v/>
      </c>
      <c r="I646" t="str">
        <f>IF('Source - Funds'!H646="","",'Source - Funds'!H646)</f>
        <v/>
      </c>
      <c r="J646" t="str">
        <f>IF('Source - Funds'!I646="","",'Source - Funds'!I646)</f>
        <v/>
      </c>
      <c r="K646" t="str">
        <f>IF('Source - Funds'!J646="","",'Source - Funds'!J646)</f>
        <v/>
      </c>
      <c r="L646">
        <f t="shared" si="105"/>
        <v>0</v>
      </c>
      <c r="M646">
        <v>1.04</v>
      </c>
      <c r="N646" s="24">
        <f t="shared" si="106"/>
        <v>0</v>
      </c>
      <c r="O646" s="24" t="str">
        <f t="shared" si="107"/>
        <v/>
      </c>
      <c r="P646" s="23" t="e">
        <f t="shared" si="108"/>
        <v>#VALUE!</v>
      </c>
    </row>
    <row r="647" spans="1:16" x14ac:dyDescent="0.3">
      <c r="A647" t="str">
        <f t="shared" si="104"/>
        <v/>
      </c>
      <c r="B647" t="str">
        <f>IF('Source - Funds'!A647="","",'Source - Funds'!A647)</f>
        <v/>
      </c>
      <c r="C647" t="str">
        <f>IF('Source - Funds'!B647="","",'Source - Funds'!B647)</f>
        <v/>
      </c>
      <c r="D647" t="str">
        <f>IF('Source - Funds'!C647="","",'Source - Funds'!C647)</f>
        <v/>
      </c>
      <c r="E647" t="str">
        <f>IF('Source - Funds'!D647="","",'Source - Funds'!D647)</f>
        <v/>
      </c>
      <c r="F647" t="str">
        <f>IF('Source - Funds'!E647="","",'Source - Funds'!E647)</f>
        <v/>
      </c>
      <c r="G647" t="str">
        <f>IF('Source - Funds'!F647="","",'Source - Funds'!F647)</f>
        <v/>
      </c>
      <c r="H647" t="str">
        <f>IF('Source - Funds'!G647="","",'Source - Funds'!G647)</f>
        <v/>
      </c>
      <c r="I647" t="str">
        <f>IF('Source - Funds'!H647="","",'Source - Funds'!H647)</f>
        <v/>
      </c>
      <c r="J647" t="str">
        <f>IF('Source - Funds'!I647="","",'Source - Funds'!I647)</f>
        <v/>
      </c>
      <c r="K647" t="str">
        <f>IF('Source - Funds'!J647="","",'Source - Funds'!J647)</f>
        <v/>
      </c>
      <c r="L647">
        <f t="shared" si="105"/>
        <v>0</v>
      </c>
      <c r="M647">
        <v>1.04</v>
      </c>
      <c r="N647" s="24">
        <f t="shared" si="106"/>
        <v>0</v>
      </c>
      <c r="O647" s="24" t="str">
        <f t="shared" si="107"/>
        <v/>
      </c>
      <c r="P647" s="23" t="e">
        <f t="shared" si="108"/>
        <v>#VALUE!</v>
      </c>
    </row>
    <row r="648" spans="1:16" x14ac:dyDescent="0.3">
      <c r="A648" t="str">
        <f t="shared" si="104"/>
        <v/>
      </c>
      <c r="B648" t="str">
        <f>IF('Source - Funds'!A648="","",'Source - Funds'!A648)</f>
        <v/>
      </c>
      <c r="C648" t="str">
        <f>IF('Source - Funds'!B648="","",'Source - Funds'!B648)</f>
        <v/>
      </c>
      <c r="D648" t="str">
        <f>IF('Source - Funds'!C648="","",'Source - Funds'!C648)</f>
        <v/>
      </c>
      <c r="E648" t="str">
        <f>IF('Source - Funds'!D648="","",'Source - Funds'!D648)</f>
        <v/>
      </c>
      <c r="F648" t="str">
        <f>IF('Source - Funds'!E648="","",'Source - Funds'!E648)</f>
        <v/>
      </c>
      <c r="G648" t="str">
        <f>IF('Source - Funds'!F648="","",'Source - Funds'!F648)</f>
        <v/>
      </c>
      <c r="H648" t="str">
        <f>IF('Source - Funds'!G648="","",'Source - Funds'!G648)</f>
        <v/>
      </c>
      <c r="I648" t="str">
        <f>IF('Source - Funds'!H648="","",'Source - Funds'!H648)</f>
        <v/>
      </c>
      <c r="J648" t="str">
        <f>IF('Source - Funds'!I648="","",'Source - Funds'!I648)</f>
        <v/>
      </c>
      <c r="K648" t="str">
        <f>IF('Source - Funds'!J648="","",'Source - Funds'!J648)</f>
        <v/>
      </c>
      <c r="L648">
        <f t="shared" si="105"/>
        <v>0</v>
      </c>
      <c r="M648">
        <v>1.04</v>
      </c>
      <c r="N648" s="24">
        <f t="shared" si="106"/>
        <v>0</v>
      </c>
      <c r="O648" s="24" t="str">
        <f t="shared" si="107"/>
        <v/>
      </c>
      <c r="P648" s="23" t="e">
        <f t="shared" si="108"/>
        <v>#VALUE!</v>
      </c>
    </row>
    <row r="649" spans="1:16" x14ac:dyDescent="0.3">
      <c r="A649" t="str">
        <f t="shared" si="104"/>
        <v/>
      </c>
      <c r="B649" t="str">
        <f>IF('Source - Funds'!A649="","",'Source - Funds'!A649)</f>
        <v/>
      </c>
      <c r="C649" t="str">
        <f>IF('Source - Funds'!B649="","",'Source - Funds'!B649)</f>
        <v/>
      </c>
      <c r="D649" t="str">
        <f>IF('Source - Funds'!C649="","",'Source - Funds'!C649)</f>
        <v/>
      </c>
      <c r="E649" t="str">
        <f>IF('Source - Funds'!D649="","",'Source - Funds'!D649)</f>
        <v/>
      </c>
      <c r="F649" t="str">
        <f>IF('Source - Funds'!E649="","",'Source - Funds'!E649)</f>
        <v/>
      </c>
      <c r="G649" t="str">
        <f>IF('Source - Funds'!F649="","",'Source - Funds'!F649)</f>
        <v/>
      </c>
      <c r="H649" t="str">
        <f>IF('Source - Funds'!G649="","",'Source - Funds'!G649)</f>
        <v/>
      </c>
      <c r="I649" t="str">
        <f>IF('Source - Funds'!H649="","",'Source - Funds'!H649)</f>
        <v/>
      </c>
      <c r="J649" t="str">
        <f>IF('Source - Funds'!I649="","",'Source - Funds'!I649)</f>
        <v/>
      </c>
      <c r="K649" t="str">
        <f>IF('Source - Funds'!J649="","",'Source - Funds'!J649)</f>
        <v/>
      </c>
      <c r="L649">
        <f t="shared" si="105"/>
        <v>0</v>
      </c>
      <c r="M649">
        <v>1.04</v>
      </c>
      <c r="N649" s="24">
        <f t="shared" si="106"/>
        <v>0</v>
      </c>
      <c r="O649" s="24" t="str">
        <f t="shared" si="107"/>
        <v/>
      </c>
      <c r="P649" s="23" t="e">
        <f t="shared" si="108"/>
        <v>#VALUE!</v>
      </c>
    </row>
    <row r="650" spans="1:16" x14ac:dyDescent="0.3">
      <c r="A650" t="str">
        <f t="shared" si="104"/>
        <v/>
      </c>
      <c r="B650" t="str">
        <f>IF('Source - Funds'!A650="","",'Source - Funds'!A650)</f>
        <v/>
      </c>
      <c r="C650" t="str">
        <f>IF('Source - Funds'!B650="","",'Source - Funds'!B650)</f>
        <v/>
      </c>
      <c r="D650" t="str">
        <f>IF('Source - Funds'!C650="","",'Source - Funds'!C650)</f>
        <v/>
      </c>
      <c r="E650" t="str">
        <f>IF('Source - Funds'!D650="","",'Source - Funds'!D650)</f>
        <v/>
      </c>
      <c r="F650" t="str">
        <f>IF('Source - Funds'!E650="","",'Source - Funds'!E650)</f>
        <v/>
      </c>
      <c r="G650" t="str">
        <f>IF('Source - Funds'!F650="","",'Source - Funds'!F650)</f>
        <v/>
      </c>
      <c r="H650" t="str">
        <f>IF('Source - Funds'!G650="","",'Source - Funds'!G650)</f>
        <v/>
      </c>
      <c r="I650" t="str">
        <f>IF('Source - Funds'!H650="","",'Source - Funds'!H650)</f>
        <v/>
      </c>
      <c r="J650" t="str">
        <f>IF('Source - Funds'!I650="","",'Source - Funds'!I650)</f>
        <v/>
      </c>
      <c r="K650" t="str">
        <f>IF('Source - Funds'!J650="","",'Source - Funds'!J650)</f>
        <v/>
      </c>
      <c r="L650">
        <f t="shared" si="105"/>
        <v>0</v>
      </c>
      <c r="M650">
        <v>1.04</v>
      </c>
      <c r="N650" s="24">
        <f t="shared" si="106"/>
        <v>0</v>
      </c>
      <c r="O650" s="24" t="str">
        <f t="shared" si="107"/>
        <v/>
      </c>
      <c r="P650" s="23" t="e">
        <f t="shared" si="108"/>
        <v>#VALUE!</v>
      </c>
    </row>
    <row r="651" spans="1:16" x14ac:dyDescent="0.3">
      <c r="A651" t="str">
        <f t="shared" si="104"/>
        <v/>
      </c>
      <c r="B651" t="str">
        <f>IF('Source - Funds'!A651="","",'Source - Funds'!A651)</f>
        <v/>
      </c>
      <c r="C651" t="str">
        <f>IF('Source - Funds'!B651="","",'Source - Funds'!B651)</f>
        <v/>
      </c>
      <c r="D651" t="str">
        <f>IF('Source - Funds'!C651="","",'Source - Funds'!C651)</f>
        <v/>
      </c>
      <c r="E651" t="str">
        <f>IF('Source - Funds'!D651="","",'Source - Funds'!D651)</f>
        <v/>
      </c>
      <c r="F651" t="str">
        <f>IF('Source - Funds'!E651="","",'Source - Funds'!E651)</f>
        <v/>
      </c>
      <c r="G651" t="str">
        <f>IF('Source - Funds'!F651="","",'Source - Funds'!F651)</f>
        <v/>
      </c>
      <c r="H651" t="str">
        <f>IF('Source - Funds'!G651="","",'Source - Funds'!G651)</f>
        <v/>
      </c>
      <c r="I651" t="str">
        <f>IF('Source - Funds'!H651="","",'Source - Funds'!H651)</f>
        <v/>
      </c>
      <c r="J651" t="str">
        <f>IF('Source - Funds'!I651="","",'Source - Funds'!I651)</f>
        <v/>
      </c>
      <c r="K651" t="str">
        <f>IF('Source - Funds'!J651="","",'Source - Funds'!J651)</f>
        <v/>
      </c>
      <c r="L651">
        <f t="shared" si="105"/>
        <v>0</v>
      </c>
      <c r="M651">
        <v>1.04</v>
      </c>
      <c r="N651" s="24">
        <f t="shared" si="106"/>
        <v>0</v>
      </c>
      <c r="O651" s="24" t="str">
        <f t="shared" si="107"/>
        <v/>
      </c>
      <c r="P651" s="23" t="e">
        <f t="shared" si="108"/>
        <v>#VALUE!</v>
      </c>
    </row>
    <row r="652" spans="1:16" x14ac:dyDescent="0.3">
      <c r="A652" t="str">
        <f t="shared" si="104"/>
        <v/>
      </c>
      <c r="B652" t="str">
        <f>IF('Source - Funds'!A652="","",'Source - Funds'!A652)</f>
        <v/>
      </c>
      <c r="C652" t="str">
        <f>IF('Source - Funds'!B652="","",'Source - Funds'!B652)</f>
        <v/>
      </c>
      <c r="D652" t="str">
        <f>IF('Source - Funds'!C652="","",'Source - Funds'!C652)</f>
        <v/>
      </c>
      <c r="E652" t="str">
        <f>IF('Source - Funds'!D652="","",'Source - Funds'!D652)</f>
        <v/>
      </c>
      <c r="F652" t="str">
        <f>IF('Source - Funds'!E652="","",'Source - Funds'!E652)</f>
        <v/>
      </c>
      <c r="G652" t="str">
        <f>IF('Source - Funds'!F652="","",'Source - Funds'!F652)</f>
        <v/>
      </c>
      <c r="H652" t="str">
        <f>IF('Source - Funds'!G652="","",'Source - Funds'!G652)</f>
        <v/>
      </c>
      <c r="I652" t="str">
        <f>IF('Source - Funds'!H652="","",'Source - Funds'!H652)</f>
        <v/>
      </c>
      <c r="J652" t="str">
        <f>IF('Source - Funds'!I652="","",'Source - Funds'!I652)</f>
        <v/>
      </c>
      <c r="K652" t="str">
        <f>IF('Source - Funds'!J652="","",'Source - Funds'!J652)</f>
        <v/>
      </c>
      <c r="L652">
        <f t="shared" si="105"/>
        <v>0</v>
      </c>
      <c r="M652">
        <v>1.04</v>
      </c>
      <c r="N652" s="24">
        <f t="shared" si="106"/>
        <v>0</v>
      </c>
      <c r="O652" s="24" t="str">
        <f t="shared" si="107"/>
        <v/>
      </c>
      <c r="P652" s="23" t="e">
        <f t="shared" si="108"/>
        <v>#VALUE!</v>
      </c>
    </row>
    <row r="653" spans="1:16" x14ac:dyDescent="0.3">
      <c r="A653" t="str">
        <f t="shared" si="104"/>
        <v/>
      </c>
      <c r="B653" t="str">
        <f>IF('Source - Funds'!A653="","",'Source - Funds'!A653)</f>
        <v/>
      </c>
      <c r="C653" t="str">
        <f>IF('Source - Funds'!B653="","",'Source - Funds'!B653)</f>
        <v/>
      </c>
      <c r="D653" t="str">
        <f>IF('Source - Funds'!C653="","",'Source - Funds'!C653)</f>
        <v/>
      </c>
      <c r="E653" t="str">
        <f>IF('Source - Funds'!D653="","",'Source - Funds'!D653)</f>
        <v/>
      </c>
      <c r="F653" t="str">
        <f>IF('Source - Funds'!E653="","",'Source - Funds'!E653)</f>
        <v/>
      </c>
      <c r="G653" t="str">
        <f>IF('Source - Funds'!F653="","",'Source - Funds'!F653)</f>
        <v/>
      </c>
      <c r="H653" t="str">
        <f>IF('Source - Funds'!G653="","",'Source - Funds'!G653)</f>
        <v/>
      </c>
      <c r="I653" t="str">
        <f>IF('Source - Funds'!H653="","",'Source - Funds'!H653)</f>
        <v/>
      </c>
      <c r="J653" t="str">
        <f>IF('Source - Funds'!I653="","",'Source - Funds'!I653)</f>
        <v/>
      </c>
      <c r="K653" t="str">
        <f>IF('Source - Funds'!J653="","",'Source - Funds'!J653)</f>
        <v/>
      </c>
      <c r="L653">
        <f t="shared" si="105"/>
        <v>0</v>
      </c>
      <c r="M653">
        <v>1.04</v>
      </c>
      <c r="N653" s="24">
        <f t="shared" si="106"/>
        <v>0</v>
      </c>
      <c r="O653" s="24" t="str">
        <f t="shared" si="107"/>
        <v/>
      </c>
      <c r="P653" s="23" t="e">
        <f t="shared" si="108"/>
        <v>#VALUE!</v>
      </c>
    </row>
    <row r="654" spans="1:16" x14ac:dyDescent="0.3">
      <c r="A654" t="str">
        <f t="shared" si="104"/>
        <v/>
      </c>
      <c r="B654" t="str">
        <f>IF('Source - Funds'!A654="","",'Source - Funds'!A654)</f>
        <v/>
      </c>
      <c r="C654" t="str">
        <f>IF('Source - Funds'!B654="","",'Source - Funds'!B654)</f>
        <v/>
      </c>
      <c r="D654" t="str">
        <f>IF('Source - Funds'!C654="","",'Source - Funds'!C654)</f>
        <v/>
      </c>
      <c r="E654" t="str">
        <f>IF('Source - Funds'!D654="","",'Source - Funds'!D654)</f>
        <v/>
      </c>
      <c r="F654" t="str">
        <f>IF('Source - Funds'!E654="","",'Source - Funds'!E654)</f>
        <v/>
      </c>
      <c r="G654" t="str">
        <f>IF('Source - Funds'!F654="","",'Source - Funds'!F654)</f>
        <v/>
      </c>
      <c r="H654" t="str">
        <f>IF('Source - Funds'!G654="","",'Source - Funds'!G654)</f>
        <v/>
      </c>
      <c r="I654" t="str">
        <f>IF('Source - Funds'!H654="","",'Source - Funds'!H654)</f>
        <v/>
      </c>
      <c r="J654" t="str">
        <f>IF('Source - Funds'!I654="","",'Source - Funds'!I654)</f>
        <v/>
      </c>
      <c r="K654" t="str">
        <f>IF('Source - Funds'!J654="","",'Source - Funds'!J654)</f>
        <v/>
      </c>
      <c r="L654">
        <f t="shared" si="105"/>
        <v>0</v>
      </c>
      <c r="M654">
        <v>1.04</v>
      </c>
      <c r="N654" s="24">
        <f t="shared" si="106"/>
        <v>0</v>
      </c>
      <c r="O654" s="24" t="str">
        <f t="shared" si="107"/>
        <v/>
      </c>
      <c r="P654" s="23" t="e">
        <f t="shared" si="108"/>
        <v>#VALUE!</v>
      </c>
    </row>
    <row r="655" spans="1:16" x14ac:dyDescent="0.3">
      <c r="A655" t="str">
        <f t="shared" si="104"/>
        <v/>
      </c>
      <c r="B655" t="str">
        <f>IF('Source - Funds'!A655="","",'Source - Funds'!A655)</f>
        <v/>
      </c>
      <c r="C655" t="str">
        <f>IF('Source - Funds'!B655="","",'Source - Funds'!B655)</f>
        <v/>
      </c>
      <c r="D655" t="str">
        <f>IF('Source - Funds'!C655="","",'Source - Funds'!C655)</f>
        <v/>
      </c>
      <c r="E655" t="str">
        <f>IF('Source - Funds'!D655="","",'Source - Funds'!D655)</f>
        <v/>
      </c>
      <c r="F655" t="str">
        <f>IF('Source - Funds'!E655="","",'Source - Funds'!E655)</f>
        <v/>
      </c>
      <c r="G655" t="str">
        <f>IF('Source - Funds'!F655="","",'Source - Funds'!F655)</f>
        <v/>
      </c>
      <c r="H655" t="str">
        <f>IF('Source - Funds'!G655="","",'Source - Funds'!G655)</f>
        <v/>
      </c>
      <c r="I655" t="str">
        <f>IF('Source - Funds'!H655="","",'Source - Funds'!H655)</f>
        <v/>
      </c>
      <c r="J655" t="str">
        <f>IF('Source - Funds'!I655="","",'Source - Funds'!I655)</f>
        <v/>
      </c>
      <c r="K655" t="str">
        <f>IF('Source - Funds'!J655="","",'Source - Funds'!J655)</f>
        <v/>
      </c>
      <c r="L655">
        <f t="shared" si="105"/>
        <v>0</v>
      </c>
      <c r="M655">
        <v>1.04</v>
      </c>
      <c r="N655" s="24">
        <f t="shared" si="106"/>
        <v>0</v>
      </c>
      <c r="O655" s="24" t="str">
        <f t="shared" si="107"/>
        <v/>
      </c>
      <c r="P655" s="23" t="e">
        <f t="shared" si="108"/>
        <v>#VALUE!</v>
      </c>
    </row>
    <row r="656" spans="1:16" x14ac:dyDescent="0.3">
      <c r="A656" t="str">
        <f t="shared" si="104"/>
        <v/>
      </c>
      <c r="B656" t="str">
        <f>IF('Source - Funds'!A656="","",'Source - Funds'!A656)</f>
        <v/>
      </c>
      <c r="C656" t="str">
        <f>IF('Source - Funds'!B656="","",'Source - Funds'!B656)</f>
        <v/>
      </c>
      <c r="D656" t="str">
        <f>IF('Source - Funds'!C656="","",'Source - Funds'!C656)</f>
        <v/>
      </c>
      <c r="E656" t="str">
        <f>IF('Source - Funds'!D656="","",'Source - Funds'!D656)</f>
        <v/>
      </c>
      <c r="F656" t="str">
        <f>IF('Source - Funds'!E656="","",'Source - Funds'!E656)</f>
        <v/>
      </c>
      <c r="G656" t="str">
        <f>IF('Source - Funds'!F656="","",'Source - Funds'!F656)</f>
        <v/>
      </c>
      <c r="H656" t="str">
        <f>IF('Source - Funds'!G656="","",'Source - Funds'!G656)</f>
        <v/>
      </c>
      <c r="I656" t="str">
        <f>IF('Source - Funds'!H656="","",'Source - Funds'!H656)</f>
        <v/>
      </c>
      <c r="J656" t="str">
        <f>IF('Source - Funds'!I656="","",'Source - Funds'!I656)</f>
        <v/>
      </c>
      <c r="K656" t="str">
        <f>IF('Source - Funds'!J656="","",'Source - Funds'!J656)</f>
        <v/>
      </c>
      <c r="L656">
        <f t="shared" si="105"/>
        <v>0</v>
      </c>
      <c r="M656">
        <v>1.04</v>
      </c>
      <c r="N656" s="24">
        <f t="shared" si="106"/>
        <v>0</v>
      </c>
      <c r="O656" s="24" t="str">
        <f t="shared" si="107"/>
        <v/>
      </c>
      <c r="P656" s="23" t="e">
        <f t="shared" si="108"/>
        <v>#VALUE!</v>
      </c>
    </row>
    <row r="657" spans="1:16" x14ac:dyDescent="0.3">
      <c r="A657" t="str">
        <f t="shared" si="104"/>
        <v/>
      </c>
      <c r="B657" t="str">
        <f>IF('Source - Funds'!A657="","",'Source - Funds'!A657)</f>
        <v/>
      </c>
      <c r="C657" t="str">
        <f>IF('Source - Funds'!B657="","",'Source - Funds'!B657)</f>
        <v/>
      </c>
      <c r="D657" t="str">
        <f>IF('Source - Funds'!C657="","",'Source - Funds'!C657)</f>
        <v/>
      </c>
      <c r="E657" t="str">
        <f>IF('Source - Funds'!D657="","",'Source - Funds'!D657)</f>
        <v/>
      </c>
      <c r="F657" t="str">
        <f>IF('Source - Funds'!E657="","",'Source - Funds'!E657)</f>
        <v/>
      </c>
      <c r="G657" t="str">
        <f>IF('Source - Funds'!F657="","",'Source - Funds'!F657)</f>
        <v/>
      </c>
      <c r="H657" t="str">
        <f>IF('Source - Funds'!G657="","",'Source - Funds'!G657)</f>
        <v/>
      </c>
      <c r="I657" t="str">
        <f>IF('Source - Funds'!H657="","",'Source - Funds'!H657)</f>
        <v/>
      </c>
      <c r="J657" t="str">
        <f>IF('Source - Funds'!I657="","",'Source - Funds'!I657)</f>
        <v/>
      </c>
      <c r="K657" t="str">
        <f>IF('Source - Funds'!J657="","",'Source - Funds'!J657)</f>
        <v/>
      </c>
      <c r="L657">
        <f t="shared" si="105"/>
        <v>0</v>
      </c>
      <c r="M657">
        <v>1.04</v>
      </c>
      <c r="N657" s="24">
        <f t="shared" si="106"/>
        <v>0</v>
      </c>
      <c r="O657" s="24" t="str">
        <f t="shared" si="107"/>
        <v/>
      </c>
      <c r="P657" s="23" t="e">
        <f t="shared" si="108"/>
        <v>#VALUE!</v>
      </c>
    </row>
    <row r="658" spans="1:16" x14ac:dyDescent="0.3">
      <c r="A658" t="str">
        <f t="shared" si="104"/>
        <v/>
      </c>
      <c r="B658" t="str">
        <f>IF('Source - Funds'!A658="","",'Source - Funds'!A658)</f>
        <v/>
      </c>
      <c r="C658" t="str">
        <f>IF('Source - Funds'!B658="","",'Source - Funds'!B658)</f>
        <v/>
      </c>
      <c r="D658" t="str">
        <f>IF('Source - Funds'!C658="","",'Source - Funds'!C658)</f>
        <v/>
      </c>
      <c r="E658" t="str">
        <f>IF('Source - Funds'!D658="","",'Source - Funds'!D658)</f>
        <v/>
      </c>
      <c r="F658" t="str">
        <f>IF('Source - Funds'!E658="","",'Source - Funds'!E658)</f>
        <v/>
      </c>
      <c r="G658" t="str">
        <f>IF('Source - Funds'!F658="","",'Source - Funds'!F658)</f>
        <v/>
      </c>
      <c r="H658" t="str">
        <f>IF('Source - Funds'!G658="","",'Source - Funds'!G658)</f>
        <v/>
      </c>
      <c r="I658" t="str">
        <f>IF('Source - Funds'!H658="","",'Source - Funds'!H658)</f>
        <v/>
      </c>
      <c r="J658" t="str">
        <f>IF('Source - Funds'!I658="","",'Source - Funds'!I658)</f>
        <v/>
      </c>
      <c r="K658" t="str">
        <f>IF('Source - Funds'!J658="","",'Source - Funds'!J658)</f>
        <v/>
      </c>
      <c r="L658">
        <f t="shared" si="105"/>
        <v>0</v>
      </c>
      <c r="M658">
        <v>1.04</v>
      </c>
      <c r="N658" s="24">
        <f t="shared" si="106"/>
        <v>0</v>
      </c>
      <c r="O658" s="24" t="str">
        <f t="shared" si="107"/>
        <v/>
      </c>
      <c r="P658" s="23" t="e">
        <f t="shared" si="108"/>
        <v>#VALUE!</v>
      </c>
    </row>
    <row r="659" spans="1:16" x14ac:dyDescent="0.3">
      <c r="A659" t="str">
        <f t="shared" si="104"/>
        <v/>
      </c>
      <c r="B659" t="str">
        <f>IF('Source - Funds'!A659="","",'Source - Funds'!A659)</f>
        <v/>
      </c>
      <c r="C659" t="str">
        <f>IF('Source - Funds'!B659="","",'Source - Funds'!B659)</f>
        <v/>
      </c>
      <c r="D659" t="str">
        <f>IF('Source - Funds'!C659="","",'Source - Funds'!C659)</f>
        <v/>
      </c>
      <c r="E659" t="str">
        <f>IF('Source - Funds'!D659="","",'Source - Funds'!D659)</f>
        <v/>
      </c>
      <c r="F659" t="str">
        <f>IF('Source - Funds'!E659="","",'Source - Funds'!E659)</f>
        <v/>
      </c>
      <c r="G659" t="str">
        <f>IF('Source - Funds'!F659="","",'Source - Funds'!F659)</f>
        <v/>
      </c>
      <c r="H659" t="str">
        <f>IF('Source - Funds'!G659="","",'Source - Funds'!G659)</f>
        <v/>
      </c>
      <c r="I659" t="str">
        <f>IF('Source - Funds'!H659="","",'Source - Funds'!H659)</f>
        <v/>
      </c>
      <c r="J659" t="str">
        <f>IF('Source - Funds'!I659="","",'Source - Funds'!I659)</f>
        <v/>
      </c>
      <c r="K659" t="str">
        <f>IF('Source - Funds'!J659="","",'Source - Funds'!J659)</f>
        <v/>
      </c>
      <c r="L659">
        <f t="shared" si="105"/>
        <v>0</v>
      </c>
      <c r="M659">
        <v>1.04</v>
      </c>
      <c r="N659" s="24">
        <f t="shared" si="106"/>
        <v>0</v>
      </c>
      <c r="O659" s="24" t="str">
        <f t="shared" si="107"/>
        <v/>
      </c>
      <c r="P659" s="23" t="e">
        <f t="shared" si="108"/>
        <v>#VALUE!</v>
      </c>
    </row>
    <row r="660" spans="1:16" x14ac:dyDescent="0.3">
      <c r="A660" t="str">
        <f t="shared" si="104"/>
        <v/>
      </c>
      <c r="B660" t="str">
        <f>IF('Source - Funds'!A660="","",'Source - Funds'!A660)</f>
        <v/>
      </c>
      <c r="C660" t="str">
        <f>IF('Source - Funds'!B660="","",'Source - Funds'!B660)</f>
        <v/>
      </c>
      <c r="D660" t="str">
        <f>IF('Source - Funds'!C660="","",'Source - Funds'!C660)</f>
        <v/>
      </c>
      <c r="E660" t="str">
        <f>IF('Source - Funds'!D660="","",'Source - Funds'!D660)</f>
        <v/>
      </c>
      <c r="F660" t="str">
        <f>IF('Source - Funds'!E660="","",'Source - Funds'!E660)</f>
        <v/>
      </c>
      <c r="G660" t="str">
        <f>IF('Source - Funds'!F660="","",'Source - Funds'!F660)</f>
        <v/>
      </c>
      <c r="H660" t="str">
        <f>IF('Source - Funds'!G660="","",'Source - Funds'!G660)</f>
        <v/>
      </c>
      <c r="I660" t="str">
        <f>IF('Source - Funds'!H660="","",'Source - Funds'!H660)</f>
        <v/>
      </c>
      <c r="J660" t="str">
        <f>IF('Source - Funds'!I660="","",'Source - Funds'!I660)</f>
        <v/>
      </c>
      <c r="K660" t="str">
        <f>IF('Source - Funds'!J660="","",'Source - Funds'!J660)</f>
        <v/>
      </c>
      <c r="L660">
        <f t="shared" si="105"/>
        <v>0</v>
      </c>
      <c r="M660">
        <v>1.04</v>
      </c>
      <c r="N660" s="24">
        <f t="shared" si="106"/>
        <v>0</v>
      </c>
      <c r="O660" s="24" t="str">
        <f t="shared" si="107"/>
        <v/>
      </c>
      <c r="P660" s="23" t="e">
        <f t="shared" si="108"/>
        <v>#VALUE!</v>
      </c>
    </row>
    <row r="661" spans="1:16" x14ac:dyDescent="0.3">
      <c r="A661" t="str">
        <f t="shared" si="104"/>
        <v/>
      </c>
      <c r="B661" t="str">
        <f>IF('Source - Funds'!A661="","",'Source - Funds'!A661)</f>
        <v/>
      </c>
      <c r="C661" t="str">
        <f>IF('Source - Funds'!B661="","",'Source - Funds'!B661)</f>
        <v/>
      </c>
      <c r="D661" t="str">
        <f>IF('Source - Funds'!C661="","",'Source - Funds'!C661)</f>
        <v/>
      </c>
      <c r="E661" t="str">
        <f>IF('Source - Funds'!D661="","",'Source - Funds'!D661)</f>
        <v/>
      </c>
      <c r="F661" t="str">
        <f>IF('Source - Funds'!E661="","",'Source - Funds'!E661)</f>
        <v/>
      </c>
      <c r="G661" t="str">
        <f>IF('Source - Funds'!F661="","",'Source - Funds'!F661)</f>
        <v/>
      </c>
      <c r="H661" t="str">
        <f>IF('Source - Funds'!G661="","",'Source - Funds'!G661)</f>
        <v/>
      </c>
      <c r="I661" t="str">
        <f>IF('Source - Funds'!H661="","",'Source - Funds'!H661)</f>
        <v/>
      </c>
      <c r="J661" t="str">
        <f>IF('Source - Funds'!I661="","",'Source - Funds'!I661)</f>
        <v/>
      </c>
      <c r="K661" t="str">
        <f>IF('Source - Funds'!J661="","",'Source - Funds'!J661)</f>
        <v/>
      </c>
      <c r="L661">
        <f t="shared" si="105"/>
        <v>0</v>
      </c>
      <c r="M661">
        <v>1.04</v>
      </c>
      <c r="N661" s="24">
        <f t="shared" si="106"/>
        <v>0</v>
      </c>
      <c r="O661" s="24" t="str">
        <f t="shared" si="107"/>
        <v/>
      </c>
      <c r="P661" s="23" t="e">
        <f t="shared" si="108"/>
        <v>#VALUE!</v>
      </c>
    </row>
    <row r="662" spans="1:16" x14ac:dyDescent="0.3">
      <c r="A662" t="str">
        <f t="shared" si="104"/>
        <v/>
      </c>
      <c r="B662" t="str">
        <f>IF('Source - Funds'!A662="","",'Source - Funds'!A662)</f>
        <v/>
      </c>
      <c r="C662" t="str">
        <f>IF('Source - Funds'!B662="","",'Source - Funds'!B662)</f>
        <v/>
      </c>
      <c r="D662" t="str">
        <f>IF('Source - Funds'!C662="","",'Source - Funds'!C662)</f>
        <v/>
      </c>
      <c r="E662" t="str">
        <f>IF('Source - Funds'!D662="","",'Source - Funds'!D662)</f>
        <v/>
      </c>
      <c r="F662" t="str">
        <f>IF('Source - Funds'!E662="","",'Source - Funds'!E662)</f>
        <v/>
      </c>
      <c r="G662" t="str">
        <f>IF('Source - Funds'!F662="","",'Source - Funds'!F662)</f>
        <v/>
      </c>
      <c r="H662" t="str">
        <f>IF('Source - Funds'!G662="","",'Source - Funds'!G662)</f>
        <v/>
      </c>
      <c r="I662" t="str">
        <f>IF('Source - Funds'!H662="","",'Source - Funds'!H662)</f>
        <v/>
      </c>
      <c r="J662" t="str">
        <f>IF('Source - Funds'!I662="","",'Source - Funds'!I662)</f>
        <v/>
      </c>
      <c r="K662" t="str">
        <f>IF('Source - Funds'!J662="","",'Source - Funds'!J662)</f>
        <v/>
      </c>
      <c r="L662">
        <f t="shared" si="105"/>
        <v>0</v>
      </c>
      <c r="M662">
        <v>1.04</v>
      </c>
      <c r="N662" s="24">
        <f t="shared" si="106"/>
        <v>0</v>
      </c>
      <c r="O662" s="24" t="str">
        <f t="shared" si="107"/>
        <v/>
      </c>
      <c r="P662" s="23" t="e">
        <f t="shared" si="108"/>
        <v>#VALUE!</v>
      </c>
    </row>
    <row r="663" spans="1:16" x14ac:dyDescent="0.3">
      <c r="A663" t="str">
        <f t="shared" si="104"/>
        <v/>
      </c>
      <c r="B663" t="str">
        <f>IF('Source - Funds'!A663="","",'Source - Funds'!A663)</f>
        <v/>
      </c>
      <c r="C663" t="str">
        <f>IF('Source - Funds'!B663="","",'Source - Funds'!B663)</f>
        <v/>
      </c>
      <c r="D663" t="str">
        <f>IF('Source - Funds'!C663="","",'Source - Funds'!C663)</f>
        <v/>
      </c>
      <c r="E663" t="str">
        <f>IF('Source - Funds'!D663="","",'Source - Funds'!D663)</f>
        <v/>
      </c>
      <c r="F663" t="str">
        <f>IF('Source - Funds'!E663="","",'Source - Funds'!E663)</f>
        <v/>
      </c>
      <c r="G663" t="str">
        <f>IF('Source - Funds'!F663="","",'Source - Funds'!F663)</f>
        <v/>
      </c>
      <c r="H663" t="str">
        <f>IF('Source - Funds'!G663="","",'Source - Funds'!G663)</f>
        <v/>
      </c>
      <c r="I663" t="str">
        <f>IF('Source - Funds'!H663="","",'Source - Funds'!H663)</f>
        <v/>
      </c>
      <c r="J663" t="str">
        <f>IF('Source - Funds'!I663="","",'Source - Funds'!I663)</f>
        <v/>
      </c>
      <c r="K663" t="str">
        <f>IF('Source - Funds'!J663="","",'Source - Funds'!J663)</f>
        <v/>
      </c>
      <c r="L663">
        <f t="shared" si="105"/>
        <v>0</v>
      </c>
      <c r="M663">
        <v>1.04</v>
      </c>
      <c r="N663" s="24">
        <f t="shared" si="106"/>
        <v>0</v>
      </c>
      <c r="O663" s="24" t="str">
        <f t="shared" si="107"/>
        <v/>
      </c>
      <c r="P663" s="23" t="e">
        <f t="shared" si="108"/>
        <v>#VALUE!</v>
      </c>
    </row>
    <row r="664" spans="1:16" x14ac:dyDescent="0.3">
      <c r="A664" t="str">
        <f t="shared" si="104"/>
        <v/>
      </c>
      <c r="B664" t="str">
        <f>IF('Source - Funds'!A664="","",'Source - Funds'!A664)</f>
        <v/>
      </c>
      <c r="C664" t="str">
        <f>IF('Source - Funds'!B664="","",'Source - Funds'!B664)</f>
        <v/>
      </c>
      <c r="D664" t="str">
        <f>IF('Source - Funds'!C664="","",'Source - Funds'!C664)</f>
        <v/>
      </c>
      <c r="E664" t="str">
        <f>IF('Source - Funds'!D664="","",'Source - Funds'!D664)</f>
        <v/>
      </c>
      <c r="F664" t="str">
        <f>IF('Source - Funds'!E664="","",'Source - Funds'!E664)</f>
        <v/>
      </c>
      <c r="G664" t="str">
        <f>IF('Source - Funds'!F664="","",'Source - Funds'!F664)</f>
        <v/>
      </c>
      <c r="H664" t="str">
        <f>IF('Source - Funds'!G664="","",'Source - Funds'!G664)</f>
        <v/>
      </c>
      <c r="I664" t="str">
        <f>IF('Source - Funds'!H664="","",'Source - Funds'!H664)</f>
        <v/>
      </c>
      <c r="J664" t="str">
        <f>IF('Source - Funds'!I664="","",'Source - Funds'!I664)</f>
        <v/>
      </c>
      <c r="K664" t="str">
        <f>IF('Source - Funds'!J664="","",'Source - Funds'!J664)</f>
        <v/>
      </c>
      <c r="L664">
        <f t="shared" si="105"/>
        <v>0</v>
      </c>
      <c r="M664">
        <v>1.04</v>
      </c>
      <c r="N664" s="24">
        <f t="shared" si="106"/>
        <v>0</v>
      </c>
      <c r="O664" s="24" t="str">
        <f t="shared" si="107"/>
        <v/>
      </c>
      <c r="P664" s="23" t="e">
        <f t="shared" si="108"/>
        <v>#VALUE!</v>
      </c>
    </row>
    <row r="665" spans="1:16" x14ac:dyDescent="0.3">
      <c r="A665" t="str">
        <f t="shared" si="104"/>
        <v/>
      </c>
      <c r="B665" t="str">
        <f>IF('Source - Funds'!A665="","",'Source - Funds'!A665)</f>
        <v/>
      </c>
      <c r="C665" t="str">
        <f>IF('Source - Funds'!B665="","",'Source - Funds'!B665)</f>
        <v/>
      </c>
      <c r="D665" t="str">
        <f>IF('Source - Funds'!C665="","",'Source - Funds'!C665)</f>
        <v/>
      </c>
      <c r="E665" t="str">
        <f>IF('Source - Funds'!D665="","",'Source - Funds'!D665)</f>
        <v/>
      </c>
      <c r="F665" t="str">
        <f>IF('Source - Funds'!E665="","",'Source - Funds'!E665)</f>
        <v/>
      </c>
      <c r="G665" t="str">
        <f>IF('Source - Funds'!F665="","",'Source - Funds'!F665)</f>
        <v/>
      </c>
      <c r="H665" t="str">
        <f>IF('Source - Funds'!G665="","",'Source - Funds'!G665)</f>
        <v/>
      </c>
      <c r="I665" t="str">
        <f>IF('Source - Funds'!H665="","",'Source - Funds'!H665)</f>
        <v/>
      </c>
      <c r="J665" t="str">
        <f>IF('Source - Funds'!I665="","",'Source - Funds'!I665)</f>
        <v/>
      </c>
      <c r="K665" t="str">
        <f>IF('Source - Funds'!J665="","",'Source - Funds'!J665)</f>
        <v/>
      </c>
      <c r="L665">
        <f t="shared" si="105"/>
        <v>0</v>
      </c>
      <c r="M665">
        <v>1.04</v>
      </c>
      <c r="N665" s="24">
        <f t="shared" si="106"/>
        <v>0</v>
      </c>
      <c r="O665" s="24" t="str">
        <f t="shared" si="107"/>
        <v/>
      </c>
      <c r="P665" s="23" t="e">
        <f t="shared" si="108"/>
        <v>#VALUE!</v>
      </c>
    </row>
    <row r="666" spans="1:16" x14ac:dyDescent="0.3">
      <c r="A666" t="str">
        <f t="shared" si="104"/>
        <v/>
      </c>
      <c r="B666" t="str">
        <f>IF('Source - Funds'!A666="","",'Source - Funds'!A666)</f>
        <v/>
      </c>
      <c r="C666" t="str">
        <f>IF('Source - Funds'!B666="","",'Source - Funds'!B666)</f>
        <v/>
      </c>
      <c r="D666" t="str">
        <f>IF('Source - Funds'!C666="","",'Source - Funds'!C666)</f>
        <v/>
      </c>
      <c r="E666" t="str">
        <f>IF('Source - Funds'!D666="","",'Source - Funds'!D666)</f>
        <v/>
      </c>
      <c r="F666" t="str">
        <f>IF('Source - Funds'!E666="","",'Source - Funds'!E666)</f>
        <v/>
      </c>
      <c r="G666" t="str">
        <f>IF('Source - Funds'!F666="","",'Source - Funds'!F666)</f>
        <v/>
      </c>
      <c r="H666" t="str">
        <f>IF('Source - Funds'!G666="","",'Source - Funds'!G666)</f>
        <v/>
      </c>
      <c r="I666" t="str">
        <f>IF('Source - Funds'!H666="","",'Source - Funds'!H666)</f>
        <v/>
      </c>
      <c r="J666" t="str">
        <f>IF('Source - Funds'!I666="","",'Source - Funds'!I666)</f>
        <v/>
      </c>
      <c r="K666" t="str">
        <f>IF('Source - Funds'!J666="","",'Source - Funds'!J666)</f>
        <v/>
      </c>
      <c r="L666">
        <f t="shared" si="105"/>
        <v>0</v>
      </c>
      <c r="M666">
        <v>1.04</v>
      </c>
      <c r="N666" s="24">
        <f t="shared" si="106"/>
        <v>0</v>
      </c>
      <c r="O666" s="24" t="str">
        <f t="shared" si="107"/>
        <v/>
      </c>
      <c r="P666" s="23" t="e">
        <f t="shared" si="108"/>
        <v>#VALUE!</v>
      </c>
    </row>
    <row r="667" spans="1:16" x14ac:dyDescent="0.3">
      <c r="A667" t="str">
        <f t="shared" si="104"/>
        <v/>
      </c>
      <c r="B667" t="str">
        <f>IF('Source - Funds'!A667="","",'Source - Funds'!A667)</f>
        <v/>
      </c>
      <c r="C667" t="str">
        <f>IF('Source - Funds'!B667="","",'Source - Funds'!B667)</f>
        <v/>
      </c>
      <c r="D667" t="str">
        <f>IF('Source - Funds'!C667="","",'Source - Funds'!C667)</f>
        <v/>
      </c>
      <c r="E667" t="str">
        <f>IF('Source - Funds'!D667="","",'Source - Funds'!D667)</f>
        <v/>
      </c>
      <c r="F667" t="str">
        <f>IF('Source - Funds'!E667="","",'Source - Funds'!E667)</f>
        <v/>
      </c>
      <c r="G667" t="str">
        <f>IF('Source - Funds'!F667="","",'Source - Funds'!F667)</f>
        <v/>
      </c>
      <c r="H667" t="str">
        <f>IF('Source - Funds'!G667="","",'Source - Funds'!G667)</f>
        <v/>
      </c>
      <c r="I667" t="str">
        <f>IF('Source - Funds'!H667="","",'Source - Funds'!H667)</f>
        <v/>
      </c>
      <c r="J667" t="str">
        <f>IF('Source - Funds'!I667="","",'Source - Funds'!I667)</f>
        <v/>
      </c>
      <c r="K667" t="str">
        <f>IF('Source - Funds'!J667="","",'Source - Funds'!J667)</f>
        <v/>
      </c>
      <c r="L667">
        <f t="shared" si="105"/>
        <v>0</v>
      </c>
      <c r="M667">
        <v>1.04</v>
      </c>
      <c r="N667" s="24">
        <f t="shared" si="106"/>
        <v>0</v>
      </c>
      <c r="O667" s="24" t="str">
        <f t="shared" si="107"/>
        <v/>
      </c>
      <c r="P667" s="23" t="e">
        <f t="shared" si="108"/>
        <v>#VALUE!</v>
      </c>
    </row>
    <row r="668" spans="1:16" x14ac:dyDescent="0.3">
      <c r="A668" t="str">
        <f t="shared" si="104"/>
        <v/>
      </c>
      <c r="B668" t="str">
        <f>IF('Source - Funds'!A668="","",'Source - Funds'!A668)</f>
        <v/>
      </c>
      <c r="C668" t="str">
        <f>IF('Source - Funds'!B668="","",'Source - Funds'!B668)</f>
        <v/>
      </c>
      <c r="D668" t="str">
        <f>IF('Source - Funds'!C668="","",'Source - Funds'!C668)</f>
        <v/>
      </c>
      <c r="E668" t="str">
        <f>IF('Source - Funds'!D668="","",'Source - Funds'!D668)</f>
        <v/>
      </c>
      <c r="F668" t="str">
        <f>IF('Source - Funds'!E668="","",'Source - Funds'!E668)</f>
        <v/>
      </c>
      <c r="G668" t="str">
        <f>IF('Source - Funds'!F668="","",'Source - Funds'!F668)</f>
        <v/>
      </c>
      <c r="H668" t="str">
        <f>IF('Source - Funds'!G668="","",'Source - Funds'!G668)</f>
        <v/>
      </c>
      <c r="I668" t="str">
        <f>IF('Source - Funds'!H668="","",'Source - Funds'!H668)</f>
        <v/>
      </c>
      <c r="J668" t="str">
        <f>IF('Source - Funds'!I668="","",'Source - Funds'!I668)</f>
        <v/>
      </c>
      <c r="K668" t="str">
        <f>IF('Source - Funds'!J668="","",'Source - Funds'!J668)</f>
        <v/>
      </c>
      <c r="L668">
        <f t="shared" si="105"/>
        <v>0</v>
      </c>
      <c r="M668">
        <v>1.04</v>
      </c>
      <c r="N668" s="24">
        <f t="shared" si="106"/>
        <v>0</v>
      </c>
      <c r="O668" s="24" t="str">
        <f t="shared" si="107"/>
        <v/>
      </c>
      <c r="P668" s="23" t="e">
        <f t="shared" si="108"/>
        <v>#VALUE!</v>
      </c>
    </row>
    <row r="669" spans="1:16" x14ac:dyDescent="0.3">
      <c r="A669" t="str">
        <f t="shared" si="104"/>
        <v/>
      </c>
      <c r="B669" t="str">
        <f>IF('Source - Funds'!A669="","",'Source - Funds'!A669)</f>
        <v/>
      </c>
      <c r="C669" t="str">
        <f>IF('Source - Funds'!B669="","",'Source - Funds'!B669)</f>
        <v/>
      </c>
      <c r="D669" t="str">
        <f>IF('Source - Funds'!C669="","",'Source - Funds'!C669)</f>
        <v/>
      </c>
      <c r="E669" t="str">
        <f>IF('Source - Funds'!D669="","",'Source - Funds'!D669)</f>
        <v/>
      </c>
      <c r="F669" t="str">
        <f>IF('Source - Funds'!E669="","",'Source - Funds'!E669)</f>
        <v/>
      </c>
      <c r="G669" t="str">
        <f>IF('Source - Funds'!F669="","",'Source - Funds'!F669)</f>
        <v/>
      </c>
      <c r="H669" t="str">
        <f>IF('Source - Funds'!G669="","",'Source - Funds'!G669)</f>
        <v/>
      </c>
      <c r="I669" t="str">
        <f>IF('Source - Funds'!H669="","",'Source - Funds'!H669)</f>
        <v/>
      </c>
      <c r="J669" t="str">
        <f>IF('Source - Funds'!I669="","",'Source - Funds'!I669)</f>
        <v/>
      </c>
      <c r="K669" t="str">
        <f>IF('Source - Funds'!J669="","",'Source - Funds'!J669)</f>
        <v/>
      </c>
      <c r="L669">
        <f t="shared" si="105"/>
        <v>0</v>
      </c>
      <c r="M669">
        <v>1.04</v>
      </c>
      <c r="N669" s="24">
        <f t="shared" si="106"/>
        <v>0</v>
      </c>
      <c r="O669" s="24" t="str">
        <f t="shared" si="107"/>
        <v/>
      </c>
      <c r="P669" s="23" t="e">
        <f t="shared" si="108"/>
        <v>#VALUE!</v>
      </c>
    </row>
    <row r="670" spans="1:16" x14ac:dyDescent="0.3">
      <c r="A670" t="str">
        <f t="shared" si="104"/>
        <v/>
      </c>
      <c r="B670" t="str">
        <f>IF('Source - Funds'!A670="","",'Source - Funds'!A670)</f>
        <v/>
      </c>
      <c r="C670" t="str">
        <f>IF('Source - Funds'!B670="","",'Source - Funds'!B670)</f>
        <v/>
      </c>
      <c r="D670" t="str">
        <f>IF('Source - Funds'!C670="","",'Source - Funds'!C670)</f>
        <v/>
      </c>
      <c r="E670" t="str">
        <f>IF('Source - Funds'!D670="","",'Source - Funds'!D670)</f>
        <v/>
      </c>
      <c r="F670" t="str">
        <f>IF('Source - Funds'!E670="","",'Source - Funds'!E670)</f>
        <v/>
      </c>
      <c r="G670" t="str">
        <f>IF('Source - Funds'!F670="","",'Source - Funds'!F670)</f>
        <v/>
      </c>
      <c r="H670" t="str">
        <f>IF('Source - Funds'!G670="","",'Source - Funds'!G670)</f>
        <v/>
      </c>
      <c r="I670" t="str">
        <f>IF('Source - Funds'!H670="","",'Source - Funds'!H670)</f>
        <v/>
      </c>
      <c r="J670" t="str">
        <f>IF('Source - Funds'!I670="","",'Source - Funds'!I670)</f>
        <v/>
      </c>
      <c r="K670" t="str">
        <f>IF('Source - Funds'!J670="","",'Source - Funds'!J670)</f>
        <v/>
      </c>
      <c r="L670">
        <f t="shared" si="105"/>
        <v>0</v>
      </c>
      <c r="M670">
        <v>1.04</v>
      </c>
      <c r="N670" s="24">
        <f t="shared" si="106"/>
        <v>0</v>
      </c>
      <c r="O670" s="24" t="str">
        <f t="shared" si="107"/>
        <v/>
      </c>
      <c r="P670" s="23" t="e">
        <f t="shared" si="108"/>
        <v>#VALUE!</v>
      </c>
    </row>
    <row r="671" spans="1:16" x14ac:dyDescent="0.3">
      <c r="A671" t="str">
        <f t="shared" si="104"/>
        <v/>
      </c>
      <c r="B671" t="str">
        <f>IF('Source - Funds'!A671="","",'Source - Funds'!A671)</f>
        <v/>
      </c>
      <c r="C671" t="str">
        <f>IF('Source - Funds'!B671="","",'Source - Funds'!B671)</f>
        <v/>
      </c>
      <c r="D671" t="str">
        <f>IF('Source - Funds'!C671="","",'Source - Funds'!C671)</f>
        <v/>
      </c>
      <c r="E671" t="str">
        <f>IF('Source - Funds'!D671="","",'Source - Funds'!D671)</f>
        <v/>
      </c>
      <c r="F671" t="str">
        <f>IF('Source - Funds'!E671="","",'Source - Funds'!E671)</f>
        <v/>
      </c>
      <c r="G671" t="str">
        <f>IF('Source - Funds'!F671="","",'Source - Funds'!F671)</f>
        <v/>
      </c>
      <c r="H671" t="str">
        <f>IF('Source - Funds'!G671="","",'Source - Funds'!G671)</f>
        <v/>
      </c>
      <c r="I671" t="str">
        <f>IF('Source - Funds'!H671="","",'Source - Funds'!H671)</f>
        <v/>
      </c>
      <c r="J671" t="str">
        <f>IF('Source - Funds'!I671="","",'Source - Funds'!I671)</f>
        <v/>
      </c>
      <c r="K671" t="str">
        <f>IF('Source - Funds'!J671="","",'Source - Funds'!J671)</f>
        <v/>
      </c>
      <c r="L671">
        <f t="shared" si="105"/>
        <v>0</v>
      </c>
      <c r="M671">
        <v>1.04</v>
      </c>
      <c r="N671" s="24">
        <f t="shared" si="106"/>
        <v>0</v>
      </c>
      <c r="O671" s="24" t="str">
        <f t="shared" si="107"/>
        <v/>
      </c>
      <c r="P671" s="23" t="e">
        <f t="shared" si="108"/>
        <v>#VALUE!</v>
      </c>
    </row>
    <row r="672" spans="1:16" x14ac:dyDescent="0.3">
      <c r="A672" t="str">
        <f t="shared" si="104"/>
        <v/>
      </c>
      <c r="B672" t="str">
        <f>IF('Source - Funds'!A672="","",'Source - Funds'!A672)</f>
        <v/>
      </c>
      <c r="C672" t="str">
        <f>IF('Source - Funds'!B672="","",'Source - Funds'!B672)</f>
        <v/>
      </c>
      <c r="D672" t="str">
        <f>IF('Source - Funds'!C672="","",'Source - Funds'!C672)</f>
        <v/>
      </c>
      <c r="E672" t="str">
        <f>IF('Source - Funds'!D672="","",'Source - Funds'!D672)</f>
        <v/>
      </c>
      <c r="F672" t="str">
        <f>IF('Source - Funds'!E672="","",'Source - Funds'!E672)</f>
        <v/>
      </c>
      <c r="G672" t="str">
        <f>IF('Source - Funds'!F672="","",'Source - Funds'!F672)</f>
        <v/>
      </c>
      <c r="H672" t="str">
        <f>IF('Source - Funds'!G672="","",'Source - Funds'!G672)</f>
        <v/>
      </c>
      <c r="I672" t="str">
        <f>IF('Source - Funds'!H672="","",'Source - Funds'!H672)</f>
        <v/>
      </c>
      <c r="J672" t="str">
        <f>IF('Source - Funds'!I672="","",'Source - Funds'!I672)</f>
        <v/>
      </c>
      <c r="K672" t="str">
        <f>IF('Source - Funds'!J672="","",'Source - Funds'!J672)</f>
        <v/>
      </c>
      <c r="L672">
        <f t="shared" si="105"/>
        <v>0</v>
      </c>
      <c r="M672">
        <v>1.04</v>
      </c>
      <c r="N672" s="24">
        <f t="shared" si="106"/>
        <v>0</v>
      </c>
      <c r="O672" s="24" t="str">
        <f t="shared" si="107"/>
        <v/>
      </c>
      <c r="P672" s="23" t="e">
        <f t="shared" si="108"/>
        <v>#VALUE!</v>
      </c>
    </row>
    <row r="673" spans="1:16" x14ac:dyDescent="0.3">
      <c r="A673" t="str">
        <f t="shared" si="104"/>
        <v/>
      </c>
      <c r="B673" t="str">
        <f>IF('Source - Funds'!A673="","",'Source - Funds'!A673)</f>
        <v/>
      </c>
      <c r="C673" t="str">
        <f>IF('Source - Funds'!B673="","",'Source - Funds'!B673)</f>
        <v/>
      </c>
      <c r="D673" t="str">
        <f>IF('Source - Funds'!C673="","",'Source - Funds'!C673)</f>
        <v/>
      </c>
      <c r="E673" t="str">
        <f>IF('Source - Funds'!D673="","",'Source - Funds'!D673)</f>
        <v/>
      </c>
      <c r="F673" t="str">
        <f>IF('Source - Funds'!E673="","",'Source - Funds'!E673)</f>
        <v/>
      </c>
      <c r="G673" t="str">
        <f>IF('Source - Funds'!F673="","",'Source - Funds'!F673)</f>
        <v/>
      </c>
      <c r="H673" t="str">
        <f>IF('Source - Funds'!G673="","",'Source - Funds'!G673)</f>
        <v/>
      </c>
      <c r="I673" t="str">
        <f>IF('Source - Funds'!H673="","",'Source - Funds'!H673)</f>
        <v/>
      </c>
      <c r="J673" t="str">
        <f>IF('Source - Funds'!I673="","",'Source - Funds'!I673)</f>
        <v/>
      </c>
      <c r="K673" t="str">
        <f>IF('Source - Funds'!J673="","",'Source - Funds'!J673)</f>
        <v/>
      </c>
      <c r="L673">
        <f t="shared" si="105"/>
        <v>0</v>
      </c>
      <c r="M673">
        <v>1.04</v>
      </c>
      <c r="N673" s="24">
        <f t="shared" si="106"/>
        <v>0</v>
      </c>
      <c r="O673" s="24" t="str">
        <f t="shared" si="107"/>
        <v/>
      </c>
      <c r="P673" s="23" t="e">
        <f t="shared" si="108"/>
        <v>#VALUE!</v>
      </c>
    </row>
    <row r="674" spans="1:16" x14ac:dyDescent="0.3">
      <c r="A674" t="str">
        <f t="shared" si="104"/>
        <v/>
      </c>
      <c r="B674" t="str">
        <f>IF('Source - Funds'!A674="","",'Source - Funds'!A674)</f>
        <v/>
      </c>
      <c r="C674" t="str">
        <f>IF('Source - Funds'!B674="","",'Source - Funds'!B674)</f>
        <v/>
      </c>
      <c r="D674" t="str">
        <f>IF('Source - Funds'!C674="","",'Source - Funds'!C674)</f>
        <v/>
      </c>
      <c r="E674" t="str">
        <f>IF('Source - Funds'!D674="","",'Source - Funds'!D674)</f>
        <v/>
      </c>
      <c r="F674" t="str">
        <f>IF('Source - Funds'!E674="","",'Source - Funds'!E674)</f>
        <v/>
      </c>
      <c r="G674" t="str">
        <f>IF('Source - Funds'!F674="","",'Source - Funds'!F674)</f>
        <v/>
      </c>
      <c r="H674" t="str">
        <f>IF('Source - Funds'!G674="","",'Source - Funds'!G674)</f>
        <v/>
      </c>
      <c r="I674" t="str">
        <f>IF('Source - Funds'!H674="","",'Source - Funds'!H674)</f>
        <v/>
      </c>
      <c r="J674" t="str">
        <f>IF('Source - Funds'!I674="","",'Source - Funds'!I674)</f>
        <v/>
      </c>
      <c r="K674" t="str">
        <f>IF('Source - Funds'!J674="","",'Source - Funds'!J674)</f>
        <v/>
      </c>
      <c r="L674">
        <f t="shared" si="105"/>
        <v>0</v>
      </c>
      <c r="M674">
        <v>1.04</v>
      </c>
      <c r="N674" s="24">
        <f t="shared" si="106"/>
        <v>0</v>
      </c>
      <c r="O674" s="24" t="str">
        <f t="shared" si="107"/>
        <v/>
      </c>
      <c r="P674" s="23" t="e">
        <f t="shared" si="108"/>
        <v>#VALUE!</v>
      </c>
    </row>
    <row r="675" spans="1:16" x14ac:dyDescent="0.3">
      <c r="A675" t="str">
        <f t="shared" si="104"/>
        <v/>
      </c>
      <c r="B675" t="str">
        <f>IF('Source - Funds'!A675="","",'Source - Funds'!A675)</f>
        <v/>
      </c>
      <c r="C675" t="str">
        <f>IF('Source - Funds'!B675="","",'Source - Funds'!B675)</f>
        <v/>
      </c>
      <c r="D675" t="str">
        <f>IF('Source - Funds'!C675="","",'Source - Funds'!C675)</f>
        <v/>
      </c>
      <c r="E675" t="str">
        <f>IF('Source - Funds'!D675="","",'Source - Funds'!D675)</f>
        <v/>
      </c>
      <c r="F675" t="str">
        <f>IF('Source - Funds'!E675="","",'Source - Funds'!E675)</f>
        <v/>
      </c>
      <c r="G675" t="str">
        <f>IF('Source - Funds'!F675="","",'Source - Funds'!F675)</f>
        <v/>
      </c>
      <c r="H675" t="str">
        <f>IF('Source - Funds'!G675="","",'Source - Funds'!G675)</f>
        <v/>
      </c>
      <c r="I675" t="str">
        <f>IF('Source - Funds'!H675="","",'Source - Funds'!H675)</f>
        <v/>
      </c>
      <c r="J675" t="str">
        <f>IF('Source - Funds'!I675="","",'Source - Funds'!I675)</f>
        <v/>
      </c>
      <c r="K675" t="str">
        <f>IF('Source - Funds'!J675="","",'Source - Funds'!J675)</f>
        <v/>
      </c>
      <c r="L675">
        <f t="shared" si="105"/>
        <v>0</v>
      </c>
      <c r="M675">
        <v>1.04</v>
      </c>
      <c r="N675" s="24">
        <f t="shared" si="106"/>
        <v>0</v>
      </c>
      <c r="O675" s="24" t="str">
        <f t="shared" si="107"/>
        <v/>
      </c>
      <c r="P675" s="23" t="e">
        <f t="shared" si="108"/>
        <v>#VALUE!</v>
      </c>
    </row>
    <row r="676" spans="1:16" x14ac:dyDescent="0.3">
      <c r="A676" t="str">
        <f t="shared" si="104"/>
        <v/>
      </c>
      <c r="B676" t="str">
        <f>IF('Source - Funds'!A676="","",'Source - Funds'!A676)</f>
        <v/>
      </c>
      <c r="C676" t="str">
        <f>IF('Source - Funds'!B676="","",'Source - Funds'!B676)</f>
        <v/>
      </c>
      <c r="D676" t="str">
        <f>IF('Source - Funds'!C676="","",'Source - Funds'!C676)</f>
        <v/>
      </c>
      <c r="E676" t="str">
        <f>IF('Source - Funds'!D676="","",'Source - Funds'!D676)</f>
        <v/>
      </c>
      <c r="F676" t="str">
        <f>IF('Source - Funds'!E676="","",'Source - Funds'!E676)</f>
        <v/>
      </c>
      <c r="G676" t="str">
        <f>IF('Source - Funds'!F676="","",'Source - Funds'!F676)</f>
        <v/>
      </c>
      <c r="H676" t="str">
        <f>IF('Source - Funds'!G676="","",'Source - Funds'!G676)</f>
        <v/>
      </c>
      <c r="I676" t="str">
        <f>IF('Source - Funds'!H676="","",'Source - Funds'!H676)</f>
        <v/>
      </c>
      <c r="J676" t="str">
        <f>IF('Source - Funds'!I676="","",'Source - Funds'!I676)</f>
        <v/>
      </c>
      <c r="K676" t="str">
        <f>IF('Source - Funds'!J676="","",'Source - Funds'!J676)</f>
        <v/>
      </c>
      <c r="L676">
        <f t="shared" si="105"/>
        <v>0</v>
      </c>
      <c r="M676">
        <v>1.04</v>
      </c>
      <c r="N676" s="24">
        <f t="shared" si="106"/>
        <v>0</v>
      </c>
      <c r="O676" s="24" t="str">
        <f t="shared" si="107"/>
        <v/>
      </c>
      <c r="P676" s="23" t="e">
        <f t="shared" si="108"/>
        <v>#VALUE!</v>
      </c>
    </row>
    <row r="677" spans="1:16" x14ac:dyDescent="0.3">
      <c r="A677" t="str">
        <f t="shared" si="104"/>
        <v/>
      </c>
      <c r="B677" t="str">
        <f>IF('Source - Funds'!A677="","",'Source - Funds'!A677)</f>
        <v/>
      </c>
      <c r="C677" t="str">
        <f>IF('Source - Funds'!B677="","",'Source - Funds'!B677)</f>
        <v/>
      </c>
      <c r="D677" t="str">
        <f>IF('Source - Funds'!C677="","",'Source - Funds'!C677)</f>
        <v/>
      </c>
      <c r="E677" t="str">
        <f>IF('Source - Funds'!D677="","",'Source - Funds'!D677)</f>
        <v/>
      </c>
      <c r="F677" t="str">
        <f>IF('Source - Funds'!E677="","",'Source - Funds'!E677)</f>
        <v/>
      </c>
      <c r="G677" t="str">
        <f>IF('Source - Funds'!F677="","",'Source - Funds'!F677)</f>
        <v/>
      </c>
      <c r="H677" t="str">
        <f>IF('Source - Funds'!G677="","",'Source - Funds'!G677)</f>
        <v/>
      </c>
      <c r="I677" t="str">
        <f>IF('Source - Funds'!H677="","",'Source - Funds'!H677)</f>
        <v/>
      </c>
      <c r="J677" t="str">
        <f>IF('Source - Funds'!I677="","",'Source - Funds'!I677)</f>
        <v/>
      </c>
      <c r="K677" t="str">
        <f>IF('Source - Funds'!J677="","",'Source - Funds'!J677)</f>
        <v/>
      </c>
      <c r="L677">
        <f t="shared" si="105"/>
        <v>0</v>
      </c>
      <c r="M677">
        <v>1.04</v>
      </c>
      <c r="N677" s="24">
        <f t="shared" si="106"/>
        <v>0</v>
      </c>
      <c r="O677" s="24" t="str">
        <f t="shared" si="107"/>
        <v/>
      </c>
      <c r="P677" s="23" t="e">
        <f t="shared" si="108"/>
        <v>#VALUE!</v>
      </c>
    </row>
    <row r="678" spans="1:16" x14ac:dyDescent="0.3">
      <c r="A678" t="str">
        <f t="shared" si="104"/>
        <v/>
      </c>
      <c r="B678" t="str">
        <f>IF('Source - Funds'!A678="","",'Source - Funds'!A678)</f>
        <v/>
      </c>
      <c r="C678" t="str">
        <f>IF('Source - Funds'!B678="","",'Source - Funds'!B678)</f>
        <v/>
      </c>
      <c r="D678" t="str">
        <f>IF('Source - Funds'!C678="","",'Source - Funds'!C678)</f>
        <v/>
      </c>
      <c r="E678" t="str">
        <f>IF('Source - Funds'!D678="","",'Source - Funds'!D678)</f>
        <v/>
      </c>
      <c r="F678" t="str">
        <f>IF('Source - Funds'!E678="","",'Source - Funds'!E678)</f>
        <v/>
      </c>
      <c r="G678" t="str">
        <f>IF('Source - Funds'!F678="","",'Source - Funds'!F678)</f>
        <v/>
      </c>
      <c r="H678" t="str">
        <f>IF('Source - Funds'!G678="","",'Source - Funds'!G678)</f>
        <v/>
      </c>
      <c r="I678" t="str">
        <f>IF('Source - Funds'!H678="","",'Source - Funds'!H678)</f>
        <v/>
      </c>
      <c r="J678" t="str">
        <f>IF('Source - Funds'!I678="","",'Source - Funds'!I678)</f>
        <v/>
      </c>
      <c r="K678" t="str">
        <f>IF('Source - Funds'!J678="","",'Source - Funds'!J678)</f>
        <v/>
      </c>
      <c r="L678">
        <f t="shared" si="105"/>
        <v>0</v>
      </c>
      <c r="M678">
        <v>1.04</v>
      </c>
      <c r="N678" s="24">
        <f t="shared" si="106"/>
        <v>0</v>
      </c>
      <c r="O678" s="24" t="str">
        <f t="shared" si="107"/>
        <v/>
      </c>
      <c r="P678" s="23" t="e">
        <f t="shared" si="108"/>
        <v>#VALUE!</v>
      </c>
    </row>
    <row r="679" spans="1:16" x14ac:dyDescent="0.3">
      <c r="A679" t="str">
        <f t="shared" si="104"/>
        <v/>
      </c>
      <c r="B679" t="str">
        <f>IF('Source - Funds'!A679="","",'Source - Funds'!A679)</f>
        <v/>
      </c>
      <c r="C679" t="str">
        <f>IF('Source - Funds'!B679="","",'Source - Funds'!B679)</f>
        <v/>
      </c>
      <c r="D679" t="str">
        <f>IF('Source - Funds'!C679="","",'Source - Funds'!C679)</f>
        <v/>
      </c>
      <c r="E679" t="str">
        <f>IF('Source - Funds'!D679="","",'Source - Funds'!D679)</f>
        <v/>
      </c>
      <c r="F679" t="str">
        <f>IF('Source - Funds'!E679="","",'Source - Funds'!E679)</f>
        <v/>
      </c>
      <c r="G679" t="str">
        <f>IF('Source - Funds'!F679="","",'Source - Funds'!F679)</f>
        <v/>
      </c>
      <c r="H679" t="str">
        <f>IF('Source - Funds'!G679="","",'Source - Funds'!G679)</f>
        <v/>
      </c>
      <c r="I679" t="str">
        <f>IF('Source - Funds'!H679="","",'Source - Funds'!H679)</f>
        <v/>
      </c>
      <c r="J679" t="str">
        <f>IF('Source - Funds'!I679="","",'Source - Funds'!I679)</f>
        <v/>
      </c>
      <c r="K679" t="str">
        <f>IF('Source - Funds'!J679="","",'Source - Funds'!J679)</f>
        <v/>
      </c>
      <c r="L679">
        <f t="shared" si="105"/>
        <v>0</v>
      </c>
      <c r="M679">
        <v>1.04</v>
      </c>
      <c r="N679" s="24">
        <f t="shared" si="106"/>
        <v>0</v>
      </c>
      <c r="O679" s="24" t="str">
        <f t="shared" si="107"/>
        <v/>
      </c>
      <c r="P679" s="23" t="e">
        <f t="shared" si="108"/>
        <v>#VALUE!</v>
      </c>
    </row>
    <row r="680" spans="1:16" x14ac:dyDescent="0.3">
      <c r="A680" t="str">
        <f t="shared" si="104"/>
        <v/>
      </c>
      <c r="B680" t="str">
        <f>IF('Source - Funds'!A680="","",'Source - Funds'!A680)</f>
        <v/>
      </c>
      <c r="C680" t="str">
        <f>IF('Source - Funds'!B680="","",'Source - Funds'!B680)</f>
        <v/>
      </c>
      <c r="D680" t="str">
        <f>IF('Source - Funds'!C680="","",'Source - Funds'!C680)</f>
        <v/>
      </c>
      <c r="E680" t="str">
        <f>IF('Source - Funds'!D680="","",'Source - Funds'!D680)</f>
        <v/>
      </c>
      <c r="F680" t="str">
        <f>IF('Source - Funds'!E680="","",'Source - Funds'!E680)</f>
        <v/>
      </c>
      <c r="G680" t="str">
        <f>IF('Source - Funds'!F680="","",'Source - Funds'!F680)</f>
        <v/>
      </c>
      <c r="H680" t="str">
        <f>IF('Source - Funds'!G680="","",'Source - Funds'!G680)</f>
        <v/>
      </c>
      <c r="I680" t="str">
        <f>IF('Source - Funds'!H680="","",'Source - Funds'!H680)</f>
        <v/>
      </c>
      <c r="J680" t="str">
        <f>IF('Source - Funds'!I680="","",'Source - Funds'!I680)</f>
        <v/>
      </c>
      <c r="K680" t="str">
        <f>IF('Source - Funds'!J680="","",'Source - Funds'!J680)</f>
        <v/>
      </c>
      <c r="L680">
        <f t="shared" si="105"/>
        <v>0</v>
      </c>
      <c r="M680">
        <v>1.04</v>
      </c>
      <c r="N680" s="24">
        <f t="shared" si="106"/>
        <v>0</v>
      </c>
      <c r="O680" s="24" t="str">
        <f t="shared" si="107"/>
        <v/>
      </c>
      <c r="P680" s="23" t="e">
        <f t="shared" si="108"/>
        <v>#VALUE!</v>
      </c>
    </row>
    <row r="681" spans="1:16" x14ac:dyDescent="0.3">
      <c r="A681" t="str">
        <f t="shared" si="104"/>
        <v/>
      </c>
      <c r="B681" t="str">
        <f>IF('Source - Funds'!A681="","",'Source - Funds'!A681)</f>
        <v/>
      </c>
      <c r="C681" t="str">
        <f>IF('Source - Funds'!B681="","",'Source - Funds'!B681)</f>
        <v/>
      </c>
      <c r="D681" t="str">
        <f>IF('Source - Funds'!C681="","",'Source - Funds'!C681)</f>
        <v/>
      </c>
      <c r="E681" t="str">
        <f>IF('Source - Funds'!D681="","",'Source - Funds'!D681)</f>
        <v/>
      </c>
      <c r="F681" t="str">
        <f>IF('Source - Funds'!E681="","",'Source - Funds'!E681)</f>
        <v/>
      </c>
      <c r="G681" t="str">
        <f>IF('Source - Funds'!F681="","",'Source - Funds'!F681)</f>
        <v/>
      </c>
      <c r="H681" t="str">
        <f>IF('Source - Funds'!G681="","",'Source - Funds'!G681)</f>
        <v/>
      </c>
      <c r="I681" t="str">
        <f>IF('Source - Funds'!H681="","",'Source - Funds'!H681)</f>
        <v/>
      </c>
      <c r="J681" t="str">
        <f>IF('Source - Funds'!I681="","",'Source - Funds'!I681)</f>
        <v/>
      </c>
      <c r="K681" t="str">
        <f>IF('Source - Funds'!J681="","",'Source - Funds'!J681)</f>
        <v/>
      </c>
      <c r="L681">
        <f t="shared" si="105"/>
        <v>0</v>
      </c>
      <c r="M681">
        <v>1.04</v>
      </c>
      <c r="N681" s="24">
        <f t="shared" si="106"/>
        <v>0</v>
      </c>
      <c r="O681" s="24" t="str">
        <f t="shared" si="107"/>
        <v/>
      </c>
      <c r="P681" s="23" t="e">
        <f t="shared" si="108"/>
        <v>#VALUE!</v>
      </c>
    </row>
    <row r="682" spans="1:16" x14ac:dyDescent="0.3">
      <c r="A682" t="str">
        <f t="shared" si="104"/>
        <v/>
      </c>
      <c r="B682" t="str">
        <f>IF('Source - Funds'!A682="","",'Source - Funds'!A682)</f>
        <v/>
      </c>
      <c r="C682" t="str">
        <f>IF('Source - Funds'!B682="","",'Source - Funds'!B682)</f>
        <v/>
      </c>
      <c r="D682" t="str">
        <f>IF('Source - Funds'!C682="","",'Source - Funds'!C682)</f>
        <v/>
      </c>
      <c r="E682" t="str">
        <f>IF('Source - Funds'!D682="","",'Source - Funds'!D682)</f>
        <v/>
      </c>
      <c r="F682" t="str">
        <f>IF('Source - Funds'!E682="","",'Source - Funds'!E682)</f>
        <v/>
      </c>
      <c r="G682" t="str">
        <f>IF('Source - Funds'!F682="","",'Source - Funds'!F682)</f>
        <v/>
      </c>
      <c r="H682" t="str">
        <f>IF('Source - Funds'!G682="","",'Source - Funds'!G682)</f>
        <v/>
      </c>
      <c r="I682" t="str">
        <f>IF('Source - Funds'!H682="","",'Source - Funds'!H682)</f>
        <v/>
      </c>
      <c r="J682" t="str">
        <f>IF('Source - Funds'!I682="","",'Source - Funds'!I682)</f>
        <v/>
      </c>
      <c r="K682" t="str">
        <f>IF('Source - Funds'!J682="","",'Source - Funds'!J682)</f>
        <v/>
      </c>
      <c r="L682">
        <f t="shared" si="105"/>
        <v>0</v>
      </c>
      <c r="M682">
        <v>1.04</v>
      </c>
      <c r="N682" s="24">
        <f t="shared" si="106"/>
        <v>0</v>
      </c>
      <c r="O682" s="24" t="str">
        <f t="shared" si="107"/>
        <v/>
      </c>
      <c r="P682" s="23" t="e">
        <f t="shared" si="108"/>
        <v>#VALUE!</v>
      </c>
    </row>
    <row r="683" spans="1:16" x14ac:dyDescent="0.3">
      <c r="A683" t="str">
        <f t="shared" si="104"/>
        <v/>
      </c>
      <c r="B683" t="str">
        <f>IF('Source - Funds'!A683="","",'Source - Funds'!A683)</f>
        <v/>
      </c>
      <c r="C683" t="str">
        <f>IF('Source - Funds'!B683="","",'Source - Funds'!B683)</f>
        <v/>
      </c>
      <c r="D683" t="str">
        <f>IF('Source - Funds'!C683="","",'Source - Funds'!C683)</f>
        <v/>
      </c>
      <c r="E683" t="str">
        <f>IF('Source - Funds'!D683="","",'Source - Funds'!D683)</f>
        <v/>
      </c>
      <c r="F683" t="str">
        <f>IF('Source - Funds'!E683="","",'Source - Funds'!E683)</f>
        <v/>
      </c>
      <c r="G683" t="str">
        <f>IF('Source - Funds'!F683="","",'Source - Funds'!F683)</f>
        <v/>
      </c>
      <c r="H683" t="str">
        <f>IF('Source - Funds'!G683="","",'Source - Funds'!G683)</f>
        <v/>
      </c>
      <c r="I683" t="str">
        <f>IF('Source - Funds'!H683="","",'Source - Funds'!H683)</f>
        <v/>
      </c>
      <c r="J683" t="str">
        <f>IF('Source - Funds'!I683="","",'Source - Funds'!I683)</f>
        <v/>
      </c>
      <c r="K683" t="str">
        <f>IF('Source - Funds'!J683="","",'Source - Funds'!J683)</f>
        <v/>
      </c>
      <c r="L683">
        <f t="shared" si="105"/>
        <v>0</v>
      </c>
      <c r="M683">
        <v>1.04</v>
      </c>
      <c r="N683" s="24">
        <f t="shared" si="106"/>
        <v>0</v>
      </c>
      <c r="O683" s="24" t="str">
        <f t="shared" si="107"/>
        <v/>
      </c>
      <c r="P683" s="23" t="e">
        <f t="shared" si="108"/>
        <v>#VALUE!</v>
      </c>
    </row>
    <row r="684" spans="1:16" x14ac:dyDescent="0.3">
      <c r="A684" t="str">
        <f t="shared" si="104"/>
        <v/>
      </c>
      <c r="B684" t="str">
        <f>IF('Source - Funds'!A684="","",'Source - Funds'!A684)</f>
        <v/>
      </c>
      <c r="C684" t="str">
        <f>IF('Source - Funds'!B684="","",'Source - Funds'!B684)</f>
        <v/>
      </c>
      <c r="D684" t="str">
        <f>IF('Source - Funds'!C684="","",'Source - Funds'!C684)</f>
        <v/>
      </c>
      <c r="E684" t="str">
        <f>IF('Source - Funds'!D684="","",'Source - Funds'!D684)</f>
        <v/>
      </c>
      <c r="F684" t="str">
        <f>IF('Source - Funds'!E684="","",'Source - Funds'!E684)</f>
        <v/>
      </c>
      <c r="G684" t="str">
        <f>IF('Source - Funds'!F684="","",'Source - Funds'!F684)</f>
        <v/>
      </c>
      <c r="H684" t="str">
        <f>IF('Source - Funds'!G684="","",'Source - Funds'!G684)</f>
        <v/>
      </c>
      <c r="I684" t="str">
        <f>IF('Source - Funds'!H684="","",'Source - Funds'!H684)</f>
        <v/>
      </c>
      <c r="J684" t="str">
        <f>IF('Source - Funds'!I684="","",'Source - Funds'!I684)</f>
        <v/>
      </c>
      <c r="K684" t="str">
        <f>IF('Source - Funds'!J684="","",'Source - Funds'!J684)</f>
        <v/>
      </c>
      <c r="L684">
        <f t="shared" si="105"/>
        <v>0</v>
      </c>
      <c r="M684">
        <v>1.04</v>
      </c>
      <c r="N684" s="24">
        <f t="shared" si="106"/>
        <v>0</v>
      </c>
      <c r="O684" s="24" t="str">
        <f t="shared" si="107"/>
        <v/>
      </c>
      <c r="P684" s="23" t="e">
        <f t="shared" si="108"/>
        <v>#VALUE!</v>
      </c>
    </row>
    <row r="685" spans="1:16" x14ac:dyDescent="0.3">
      <c r="A685" t="str">
        <f t="shared" si="104"/>
        <v/>
      </c>
      <c r="B685" t="str">
        <f>IF('Source - Funds'!A685="","",'Source - Funds'!A685)</f>
        <v/>
      </c>
      <c r="C685" t="str">
        <f>IF('Source - Funds'!B685="","",'Source - Funds'!B685)</f>
        <v/>
      </c>
      <c r="D685" t="str">
        <f>IF('Source - Funds'!C685="","",'Source - Funds'!C685)</f>
        <v/>
      </c>
      <c r="E685" t="str">
        <f>IF('Source - Funds'!D685="","",'Source - Funds'!D685)</f>
        <v/>
      </c>
      <c r="F685" t="str">
        <f>IF('Source - Funds'!E685="","",'Source - Funds'!E685)</f>
        <v/>
      </c>
      <c r="G685" t="str">
        <f>IF('Source - Funds'!F685="","",'Source - Funds'!F685)</f>
        <v/>
      </c>
      <c r="H685" t="str">
        <f>IF('Source - Funds'!G685="","",'Source - Funds'!G685)</f>
        <v/>
      </c>
      <c r="I685" t="str">
        <f>IF('Source - Funds'!H685="","",'Source - Funds'!H685)</f>
        <v/>
      </c>
      <c r="J685" t="str">
        <f>IF('Source - Funds'!I685="","",'Source - Funds'!I685)</f>
        <v/>
      </c>
      <c r="K685" t="str">
        <f>IF('Source - Funds'!J685="","",'Source - Funds'!J685)</f>
        <v/>
      </c>
      <c r="L685">
        <f t="shared" si="105"/>
        <v>0</v>
      </c>
      <c r="M685">
        <v>1.04</v>
      </c>
      <c r="N685" s="24">
        <f t="shared" si="106"/>
        <v>0</v>
      </c>
      <c r="O685" s="24" t="str">
        <f t="shared" si="107"/>
        <v/>
      </c>
      <c r="P685" s="23" t="e">
        <f t="shared" si="108"/>
        <v>#VALUE!</v>
      </c>
    </row>
    <row r="686" spans="1:16" x14ac:dyDescent="0.3">
      <c r="A686" t="str">
        <f t="shared" si="104"/>
        <v/>
      </c>
      <c r="B686" t="str">
        <f>IF('Source - Funds'!A686="","",'Source - Funds'!A686)</f>
        <v/>
      </c>
      <c r="C686" t="str">
        <f>IF('Source - Funds'!B686="","",'Source - Funds'!B686)</f>
        <v/>
      </c>
      <c r="D686" t="str">
        <f>IF('Source - Funds'!C686="","",'Source - Funds'!C686)</f>
        <v/>
      </c>
      <c r="E686" t="str">
        <f>IF('Source - Funds'!D686="","",'Source - Funds'!D686)</f>
        <v/>
      </c>
      <c r="F686" t="str">
        <f>IF('Source - Funds'!E686="","",'Source - Funds'!E686)</f>
        <v/>
      </c>
      <c r="G686" t="str">
        <f>IF('Source - Funds'!F686="","",'Source - Funds'!F686)</f>
        <v/>
      </c>
      <c r="H686" t="str">
        <f>IF('Source - Funds'!G686="","",'Source - Funds'!G686)</f>
        <v/>
      </c>
      <c r="I686" t="str">
        <f>IF('Source - Funds'!H686="","",'Source - Funds'!H686)</f>
        <v/>
      </c>
      <c r="J686" t="str">
        <f>IF('Source - Funds'!I686="","",'Source - Funds'!I686)</f>
        <v/>
      </c>
      <c r="K686" t="str">
        <f>IF('Source - Funds'!J686="","",'Source - Funds'!J686)</f>
        <v/>
      </c>
      <c r="L686">
        <f t="shared" si="105"/>
        <v>0</v>
      </c>
      <c r="M686">
        <v>1.04</v>
      </c>
      <c r="N686" s="24">
        <f t="shared" si="106"/>
        <v>0</v>
      </c>
      <c r="O686" s="24" t="str">
        <f t="shared" si="107"/>
        <v/>
      </c>
      <c r="P686" s="23" t="e">
        <f t="shared" si="108"/>
        <v>#VALUE!</v>
      </c>
    </row>
    <row r="687" spans="1:16" x14ac:dyDescent="0.3">
      <c r="A687" t="str">
        <f t="shared" si="104"/>
        <v/>
      </c>
      <c r="B687" t="str">
        <f>IF('Source - Funds'!A687="","",'Source - Funds'!A687)</f>
        <v/>
      </c>
      <c r="C687" t="str">
        <f>IF('Source - Funds'!B687="","",'Source - Funds'!B687)</f>
        <v/>
      </c>
      <c r="D687" t="str">
        <f>IF('Source - Funds'!C687="","",'Source - Funds'!C687)</f>
        <v/>
      </c>
      <c r="E687" t="str">
        <f>IF('Source - Funds'!D687="","",'Source - Funds'!D687)</f>
        <v/>
      </c>
      <c r="F687" t="str">
        <f>IF('Source - Funds'!E687="","",'Source - Funds'!E687)</f>
        <v/>
      </c>
      <c r="G687" t="str">
        <f>IF('Source - Funds'!F687="","",'Source - Funds'!F687)</f>
        <v/>
      </c>
      <c r="H687" t="str">
        <f>IF('Source - Funds'!G687="","",'Source - Funds'!G687)</f>
        <v/>
      </c>
      <c r="I687" t="str">
        <f>IF('Source - Funds'!H687="","",'Source - Funds'!H687)</f>
        <v/>
      </c>
      <c r="J687" t="str">
        <f>IF('Source - Funds'!I687="","",'Source - Funds'!I687)</f>
        <v/>
      </c>
      <c r="K687" t="str">
        <f>IF('Source - Funds'!J687="","",'Source - Funds'!J687)</f>
        <v/>
      </c>
      <c r="L687">
        <f t="shared" si="105"/>
        <v>0</v>
      </c>
      <c r="M687">
        <v>1.04</v>
      </c>
      <c r="N687" s="24">
        <f t="shared" si="106"/>
        <v>0</v>
      </c>
      <c r="O687" s="24" t="str">
        <f t="shared" si="107"/>
        <v/>
      </c>
      <c r="P687" s="23" t="e">
        <f t="shared" si="108"/>
        <v>#VALUE!</v>
      </c>
    </row>
    <row r="688" spans="1:16" x14ac:dyDescent="0.3">
      <c r="A688" t="str">
        <f t="shared" si="104"/>
        <v/>
      </c>
      <c r="B688" t="str">
        <f>IF('Source - Funds'!A688="","",'Source - Funds'!A688)</f>
        <v/>
      </c>
      <c r="C688" t="str">
        <f>IF('Source - Funds'!B688="","",'Source - Funds'!B688)</f>
        <v/>
      </c>
      <c r="D688" t="str">
        <f>IF('Source - Funds'!C688="","",'Source - Funds'!C688)</f>
        <v/>
      </c>
      <c r="E688" t="str">
        <f>IF('Source - Funds'!D688="","",'Source - Funds'!D688)</f>
        <v/>
      </c>
      <c r="F688" t="str">
        <f>IF('Source - Funds'!E688="","",'Source - Funds'!E688)</f>
        <v/>
      </c>
      <c r="G688" t="str">
        <f>IF('Source - Funds'!F688="","",'Source - Funds'!F688)</f>
        <v/>
      </c>
      <c r="H688" t="str">
        <f>IF('Source - Funds'!G688="","",'Source - Funds'!G688)</f>
        <v/>
      </c>
      <c r="I688" t="str">
        <f>IF('Source - Funds'!H688="","",'Source - Funds'!H688)</f>
        <v/>
      </c>
      <c r="J688" t="str">
        <f>IF('Source - Funds'!I688="","",'Source - Funds'!I688)</f>
        <v/>
      </c>
      <c r="K688" t="str">
        <f>IF('Source - Funds'!J688="","",'Source - Funds'!J688)</f>
        <v/>
      </c>
      <c r="L688">
        <f t="shared" si="105"/>
        <v>0</v>
      </c>
      <c r="M688">
        <v>1.04</v>
      </c>
      <c r="N688" s="24">
        <f t="shared" si="106"/>
        <v>0</v>
      </c>
      <c r="O688" s="24" t="str">
        <f t="shared" si="107"/>
        <v/>
      </c>
      <c r="P688" s="23" t="e">
        <f t="shared" si="108"/>
        <v>#VALUE!</v>
      </c>
    </row>
    <row r="689" spans="1:16" x14ac:dyDescent="0.3">
      <c r="A689" t="str">
        <f t="shared" si="104"/>
        <v/>
      </c>
      <c r="B689" t="str">
        <f>IF('Source - Funds'!A689="","",'Source - Funds'!A689)</f>
        <v/>
      </c>
      <c r="C689" t="str">
        <f>IF('Source - Funds'!B689="","",'Source - Funds'!B689)</f>
        <v/>
      </c>
      <c r="D689" t="str">
        <f>IF('Source - Funds'!C689="","",'Source - Funds'!C689)</f>
        <v/>
      </c>
      <c r="E689" t="str">
        <f>IF('Source - Funds'!D689="","",'Source - Funds'!D689)</f>
        <v/>
      </c>
      <c r="F689" t="str">
        <f>IF('Source - Funds'!E689="","",'Source - Funds'!E689)</f>
        <v/>
      </c>
      <c r="G689" t="str">
        <f>IF('Source - Funds'!F689="","",'Source - Funds'!F689)</f>
        <v/>
      </c>
      <c r="H689" t="str">
        <f>IF('Source - Funds'!G689="","",'Source - Funds'!G689)</f>
        <v/>
      </c>
      <c r="I689" t="str">
        <f>IF('Source - Funds'!H689="","",'Source - Funds'!H689)</f>
        <v/>
      </c>
      <c r="J689" t="str">
        <f>IF('Source - Funds'!I689="","",'Source - Funds'!I689)</f>
        <v/>
      </c>
      <c r="K689" t="str">
        <f>IF('Source - Funds'!J689="","",'Source - Funds'!J689)</f>
        <v/>
      </c>
      <c r="L689">
        <f t="shared" si="105"/>
        <v>0</v>
      </c>
      <c r="M689">
        <v>1.04</v>
      </c>
      <c r="N689" s="24">
        <f t="shared" si="106"/>
        <v>0</v>
      </c>
      <c r="O689" s="24" t="str">
        <f t="shared" si="107"/>
        <v/>
      </c>
      <c r="P689" s="23" t="e">
        <f t="shared" si="108"/>
        <v>#VALUE!</v>
      </c>
    </row>
    <row r="690" spans="1:16" x14ac:dyDescent="0.3">
      <c r="A690" t="str">
        <f t="shared" si="104"/>
        <v/>
      </c>
      <c r="B690" t="str">
        <f>IF('Source - Funds'!A690="","",'Source - Funds'!A690)</f>
        <v/>
      </c>
      <c r="C690" t="str">
        <f>IF('Source - Funds'!B690="","",'Source - Funds'!B690)</f>
        <v/>
      </c>
      <c r="D690" t="str">
        <f>IF('Source - Funds'!C690="","",'Source - Funds'!C690)</f>
        <v/>
      </c>
      <c r="E690" t="str">
        <f>IF('Source - Funds'!D690="","",'Source - Funds'!D690)</f>
        <v/>
      </c>
      <c r="F690" t="str">
        <f>IF('Source - Funds'!E690="","",'Source - Funds'!E690)</f>
        <v/>
      </c>
      <c r="G690" t="str">
        <f>IF('Source - Funds'!F690="","",'Source - Funds'!F690)</f>
        <v/>
      </c>
      <c r="H690" t="str">
        <f>IF('Source - Funds'!G690="","",'Source - Funds'!G690)</f>
        <v/>
      </c>
      <c r="I690" t="str">
        <f>IF('Source - Funds'!H690="","",'Source - Funds'!H690)</f>
        <v/>
      </c>
      <c r="J690" t="str">
        <f>IF('Source - Funds'!I690="","",'Source - Funds'!I690)</f>
        <v/>
      </c>
      <c r="K690" t="str">
        <f>IF('Source - Funds'!J690="","",'Source - Funds'!J690)</f>
        <v/>
      </c>
      <c r="L690">
        <f t="shared" si="105"/>
        <v>0</v>
      </c>
      <c r="M690">
        <v>1.04</v>
      </c>
      <c r="N690" s="24">
        <f t="shared" si="106"/>
        <v>0</v>
      </c>
      <c r="O690" s="24" t="str">
        <f t="shared" si="107"/>
        <v/>
      </c>
      <c r="P690" s="23" t="e">
        <f t="shared" si="108"/>
        <v>#VALUE!</v>
      </c>
    </row>
    <row r="691" spans="1:16" x14ac:dyDescent="0.3">
      <c r="A691" t="str">
        <f t="shared" si="104"/>
        <v/>
      </c>
      <c r="B691" t="str">
        <f>IF('Source - Funds'!A691="","",'Source - Funds'!A691)</f>
        <v/>
      </c>
      <c r="C691" t="str">
        <f>IF('Source - Funds'!B691="","",'Source - Funds'!B691)</f>
        <v/>
      </c>
      <c r="D691" t="str">
        <f>IF('Source - Funds'!C691="","",'Source - Funds'!C691)</f>
        <v/>
      </c>
      <c r="E691" t="str">
        <f>IF('Source - Funds'!D691="","",'Source - Funds'!D691)</f>
        <v/>
      </c>
      <c r="F691" t="str">
        <f>IF('Source - Funds'!E691="","",'Source - Funds'!E691)</f>
        <v/>
      </c>
      <c r="G691" t="str">
        <f>IF('Source - Funds'!F691="","",'Source - Funds'!F691)</f>
        <v/>
      </c>
      <c r="H691" t="str">
        <f>IF('Source - Funds'!G691="","",'Source - Funds'!G691)</f>
        <v/>
      </c>
      <c r="I691" t="str">
        <f>IF('Source - Funds'!H691="","",'Source - Funds'!H691)</f>
        <v/>
      </c>
      <c r="J691" t="str">
        <f>IF('Source - Funds'!I691="","",'Source - Funds'!I691)</f>
        <v/>
      </c>
      <c r="K691" t="str">
        <f>IF('Source - Funds'!J691="","",'Source - Funds'!J691)</f>
        <v/>
      </c>
      <c r="L691">
        <f t="shared" si="105"/>
        <v>0</v>
      </c>
      <c r="M691">
        <v>1.04</v>
      </c>
      <c r="N691" s="24">
        <f t="shared" si="106"/>
        <v>0</v>
      </c>
      <c r="O691" s="24" t="str">
        <f t="shared" si="107"/>
        <v/>
      </c>
      <c r="P691" s="23" t="e">
        <f t="shared" si="108"/>
        <v>#VALUE!</v>
      </c>
    </row>
    <row r="692" spans="1:16" x14ac:dyDescent="0.3">
      <c r="A692" t="str">
        <f t="shared" si="104"/>
        <v/>
      </c>
      <c r="B692" t="str">
        <f>IF('Source - Funds'!A692="","",'Source - Funds'!A692)</f>
        <v/>
      </c>
      <c r="C692" t="str">
        <f>IF('Source - Funds'!B692="","",'Source - Funds'!B692)</f>
        <v/>
      </c>
      <c r="D692" t="str">
        <f>IF('Source - Funds'!C692="","",'Source - Funds'!C692)</f>
        <v/>
      </c>
      <c r="E692" t="str">
        <f>IF('Source - Funds'!D692="","",'Source - Funds'!D692)</f>
        <v/>
      </c>
      <c r="F692" t="str">
        <f>IF('Source - Funds'!E692="","",'Source - Funds'!E692)</f>
        <v/>
      </c>
      <c r="G692" t="str">
        <f>IF('Source - Funds'!F692="","",'Source - Funds'!F692)</f>
        <v/>
      </c>
      <c r="H692" t="str">
        <f>IF('Source - Funds'!G692="","",'Source - Funds'!G692)</f>
        <v/>
      </c>
      <c r="I692" t="str">
        <f>IF('Source - Funds'!H692="","",'Source - Funds'!H692)</f>
        <v/>
      </c>
      <c r="J692" t="str">
        <f>IF('Source - Funds'!I692="","",'Source - Funds'!I692)</f>
        <v/>
      </c>
      <c r="K692" t="str">
        <f>IF('Source - Funds'!J692="","",'Source - Funds'!J692)</f>
        <v/>
      </c>
      <c r="L692">
        <f t="shared" si="105"/>
        <v>0</v>
      </c>
      <c r="M692">
        <v>1.04</v>
      </c>
      <c r="N692" s="24">
        <f t="shared" si="106"/>
        <v>0</v>
      </c>
      <c r="O692" s="24" t="str">
        <f t="shared" si="107"/>
        <v/>
      </c>
      <c r="P692" s="23" t="e">
        <f t="shared" si="108"/>
        <v>#VALUE!</v>
      </c>
    </row>
    <row r="693" spans="1:16" x14ac:dyDescent="0.3">
      <c r="A693" t="str">
        <f t="shared" si="104"/>
        <v/>
      </c>
      <c r="B693" t="str">
        <f>IF('Source - Funds'!A693="","",'Source - Funds'!A693)</f>
        <v/>
      </c>
      <c r="C693" t="str">
        <f>IF('Source - Funds'!B693="","",'Source - Funds'!B693)</f>
        <v/>
      </c>
      <c r="D693" t="str">
        <f>IF('Source - Funds'!C693="","",'Source - Funds'!C693)</f>
        <v/>
      </c>
      <c r="E693" t="str">
        <f>IF('Source - Funds'!D693="","",'Source - Funds'!D693)</f>
        <v/>
      </c>
      <c r="F693" t="str">
        <f>IF('Source - Funds'!E693="","",'Source - Funds'!E693)</f>
        <v/>
      </c>
      <c r="G693" t="str">
        <f>IF('Source - Funds'!F693="","",'Source - Funds'!F693)</f>
        <v/>
      </c>
      <c r="H693" t="str">
        <f>IF('Source - Funds'!G693="","",'Source - Funds'!G693)</f>
        <v/>
      </c>
      <c r="I693" t="str">
        <f>IF('Source - Funds'!H693="","",'Source - Funds'!H693)</f>
        <v/>
      </c>
      <c r="J693" t="str">
        <f>IF('Source - Funds'!I693="","",'Source - Funds'!I693)</f>
        <v/>
      </c>
      <c r="K693" t="str">
        <f>IF('Source - Funds'!J693="","",'Source - Funds'!J693)</f>
        <v/>
      </c>
      <c r="L693">
        <f t="shared" si="105"/>
        <v>0</v>
      </c>
      <c r="M693">
        <v>1.04</v>
      </c>
      <c r="N693" s="24">
        <f t="shared" si="106"/>
        <v>0</v>
      </c>
      <c r="O693" s="24" t="str">
        <f t="shared" si="107"/>
        <v/>
      </c>
      <c r="P693" s="23" t="e">
        <f t="shared" si="108"/>
        <v>#VALUE!</v>
      </c>
    </row>
    <row r="694" spans="1:16" x14ac:dyDescent="0.3">
      <c r="A694" t="str">
        <f t="shared" si="104"/>
        <v/>
      </c>
      <c r="B694" t="str">
        <f>IF('Source - Funds'!A694="","",'Source - Funds'!A694)</f>
        <v/>
      </c>
      <c r="C694" t="str">
        <f>IF('Source - Funds'!B694="","",'Source - Funds'!B694)</f>
        <v/>
      </c>
      <c r="D694" t="str">
        <f>IF('Source - Funds'!C694="","",'Source - Funds'!C694)</f>
        <v/>
      </c>
      <c r="E694" t="str">
        <f>IF('Source - Funds'!D694="","",'Source - Funds'!D694)</f>
        <v/>
      </c>
      <c r="F694" t="str">
        <f>IF('Source - Funds'!E694="","",'Source - Funds'!E694)</f>
        <v/>
      </c>
      <c r="G694" t="str">
        <f>IF('Source - Funds'!F694="","",'Source - Funds'!F694)</f>
        <v/>
      </c>
      <c r="H694" t="str">
        <f>IF('Source - Funds'!G694="","",'Source - Funds'!G694)</f>
        <v/>
      </c>
      <c r="I694" t="str">
        <f>IF('Source - Funds'!H694="","",'Source - Funds'!H694)</f>
        <v/>
      </c>
      <c r="J694" t="str">
        <f>IF('Source - Funds'!I694="","",'Source - Funds'!I694)</f>
        <v/>
      </c>
      <c r="K694" t="str">
        <f>IF('Source - Funds'!J694="","",'Source - Funds'!J694)</f>
        <v/>
      </c>
      <c r="L694">
        <f t="shared" si="105"/>
        <v>0</v>
      </c>
      <c r="M694">
        <v>1.04</v>
      </c>
      <c r="N694" s="24">
        <f t="shared" si="106"/>
        <v>0</v>
      </c>
      <c r="O694" s="24" t="str">
        <f t="shared" si="107"/>
        <v/>
      </c>
      <c r="P694" s="23" t="e">
        <f t="shared" si="108"/>
        <v>#VALUE!</v>
      </c>
    </row>
    <row r="695" spans="1:16" x14ac:dyDescent="0.3">
      <c r="A695" t="str">
        <f t="shared" si="104"/>
        <v/>
      </c>
      <c r="B695" t="str">
        <f>IF('Source - Funds'!A695="","",'Source - Funds'!A695)</f>
        <v/>
      </c>
      <c r="C695" t="str">
        <f>IF('Source - Funds'!B695="","",'Source - Funds'!B695)</f>
        <v/>
      </c>
      <c r="D695" t="str">
        <f>IF('Source - Funds'!C695="","",'Source - Funds'!C695)</f>
        <v/>
      </c>
      <c r="E695" t="str">
        <f>IF('Source - Funds'!D695="","",'Source - Funds'!D695)</f>
        <v/>
      </c>
      <c r="F695" t="str">
        <f>IF('Source - Funds'!E695="","",'Source - Funds'!E695)</f>
        <v/>
      </c>
      <c r="G695" t="str">
        <f>IF('Source - Funds'!F695="","",'Source - Funds'!F695)</f>
        <v/>
      </c>
      <c r="H695" t="str">
        <f>IF('Source - Funds'!G695="","",'Source - Funds'!G695)</f>
        <v/>
      </c>
      <c r="I695" t="str">
        <f>IF('Source - Funds'!H695="","",'Source - Funds'!H695)</f>
        <v/>
      </c>
      <c r="J695" t="str">
        <f>IF('Source - Funds'!I695="","",'Source - Funds'!I695)</f>
        <v/>
      </c>
      <c r="K695" t="str">
        <f>IF('Source - Funds'!J695="","",'Source - Funds'!J695)</f>
        <v/>
      </c>
      <c r="L695">
        <f t="shared" si="105"/>
        <v>0</v>
      </c>
      <c r="M695">
        <v>1.04</v>
      </c>
      <c r="N695" s="24">
        <f t="shared" si="106"/>
        <v>0</v>
      </c>
      <c r="O695" s="24" t="str">
        <f t="shared" si="107"/>
        <v/>
      </c>
      <c r="P695" s="23" t="e">
        <f t="shared" si="108"/>
        <v>#VALUE!</v>
      </c>
    </row>
    <row r="696" spans="1:16" x14ac:dyDescent="0.3">
      <c r="A696" t="str">
        <f t="shared" si="104"/>
        <v/>
      </c>
      <c r="B696" t="str">
        <f>IF('Source - Funds'!A696="","",'Source - Funds'!A696)</f>
        <v/>
      </c>
      <c r="C696" t="str">
        <f>IF('Source - Funds'!B696="","",'Source - Funds'!B696)</f>
        <v/>
      </c>
      <c r="D696" t="str">
        <f>IF('Source - Funds'!C696="","",'Source - Funds'!C696)</f>
        <v/>
      </c>
      <c r="E696" t="str">
        <f>IF('Source - Funds'!D696="","",'Source - Funds'!D696)</f>
        <v/>
      </c>
      <c r="F696" t="str">
        <f>IF('Source - Funds'!E696="","",'Source - Funds'!E696)</f>
        <v/>
      </c>
      <c r="G696" t="str">
        <f>IF('Source - Funds'!F696="","",'Source - Funds'!F696)</f>
        <v/>
      </c>
      <c r="H696" t="str">
        <f>IF('Source - Funds'!G696="","",'Source - Funds'!G696)</f>
        <v/>
      </c>
      <c r="I696" t="str">
        <f>IF('Source - Funds'!H696="","",'Source - Funds'!H696)</f>
        <v/>
      </c>
      <c r="J696" t="str">
        <f>IF('Source - Funds'!I696="","",'Source - Funds'!I696)</f>
        <v/>
      </c>
      <c r="K696" t="str">
        <f>IF('Source - Funds'!J696="","",'Source - Funds'!J696)</f>
        <v/>
      </c>
      <c r="L696">
        <f t="shared" si="105"/>
        <v>0</v>
      </c>
      <c r="M696">
        <v>1.04</v>
      </c>
      <c r="N696" s="24">
        <f t="shared" si="106"/>
        <v>0</v>
      </c>
      <c r="O696" s="24" t="str">
        <f t="shared" si="107"/>
        <v/>
      </c>
      <c r="P696" s="23" t="e">
        <f t="shared" si="108"/>
        <v>#VALUE!</v>
      </c>
    </row>
    <row r="697" spans="1:16" x14ac:dyDescent="0.3">
      <c r="A697" t="str">
        <f t="shared" si="104"/>
        <v/>
      </c>
      <c r="B697" t="str">
        <f>IF('Source - Funds'!A697="","",'Source - Funds'!A697)</f>
        <v/>
      </c>
      <c r="C697" t="str">
        <f>IF('Source - Funds'!B697="","",'Source - Funds'!B697)</f>
        <v/>
      </c>
      <c r="D697" t="str">
        <f>IF('Source - Funds'!C697="","",'Source - Funds'!C697)</f>
        <v/>
      </c>
      <c r="E697" t="str">
        <f>IF('Source - Funds'!D697="","",'Source - Funds'!D697)</f>
        <v/>
      </c>
      <c r="F697" t="str">
        <f>IF('Source - Funds'!E697="","",'Source - Funds'!E697)</f>
        <v/>
      </c>
      <c r="G697" t="str">
        <f>IF('Source - Funds'!F697="","",'Source - Funds'!F697)</f>
        <v/>
      </c>
      <c r="H697" t="str">
        <f>IF('Source - Funds'!G697="","",'Source - Funds'!G697)</f>
        <v/>
      </c>
      <c r="I697" t="str">
        <f>IF('Source - Funds'!H697="","",'Source - Funds'!H697)</f>
        <v/>
      </c>
      <c r="J697" t="str">
        <f>IF('Source - Funds'!I697="","",'Source - Funds'!I697)</f>
        <v/>
      </c>
      <c r="K697" t="str">
        <f>IF('Source - Funds'!J697="","",'Source - Funds'!J697)</f>
        <v/>
      </c>
      <c r="L697">
        <f t="shared" si="105"/>
        <v>0</v>
      </c>
      <c r="M697">
        <v>1.04</v>
      </c>
      <c r="N697" s="24">
        <f t="shared" si="106"/>
        <v>0</v>
      </c>
      <c r="O697" s="24" t="str">
        <f t="shared" si="107"/>
        <v/>
      </c>
      <c r="P697" s="23" t="e">
        <f t="shared" si="108"/>
        <v>#VALUE!</v>
      </c>
    </row>
    <row r="698" spans="1:16" x14ac:dyDescent="0.3">
      <c r="A698" t="str">
        <f t="shared" si="104"/>
        <v/>
      </c>
      <c r="B698" t="str">
        <f>IF('Source - Funds'!A698="","",'Source - Funds'!A698)</f>
        <v/>
      </c>
      <c r="C698" t="str">
        <f>IF('Source - Funds'!B698="","",'Source - Funds'!B698)</f>
        <v/>
      </c>
      <c r="D698" t="str">
        <f>IF('Source - Funds'!C698="","",'Source - Funds'!C698)</f>
        <v/>
      </c>
      <c r="E698" t="str">
        <f>IF('Source - Funds'!D698="","",'Source - Funds'!D698)</f>
        <v/>
      </c>
      <c r="F698" t="str">
        <f>IF('Source - Funds'!E698="","",'Source - Funds'!E698)</f>
        <v/>
      </c>
      <c r="G698" t="str">
        <f>IF('Source - Funds'!F698="","",'Source - Funds'!F698)</f>
        <v/>
      </c>
      <c r="H698" t="str">
        <f>IF('Source - Funds'!G698="","",'Source - Funds'!G698)</f>
        <v/>
      </c>
      <c r="I698" t="str">
        <f>IF('Source - Funds'!H698="","",'Source - Funds'!H698)</f>
        <v/>
      </c>
      <c r="J698" t="str">
        <f>IF('Source - Funds'!I698="","",'Source - Funds'!I698)</f>
        <v/>
      </c>
      <c r="K698" t="str">
        <f>IF('Source - Funds'!J698="","",'Source - Funds'!J698)</f>
        <v/>
      </c>
      <c r="L698">
        <f t="shared" si="105"/>
        <v>0</v>
      </c>
      <c r="M698">
        <v>1.04</v>
      </c>
      <c r="N698" s="24">
        <f t="shared" si="106"/>
        <v>0</v>
      </c>
      <c r="O698" s="24" t="str">
        <f t="shared" si="107"/>
        <v/>
      </c>
      <c r="P698" s="23" t="e">
        <f t="shared" si="108"/>
        <v>#VALUE!</v>
      </c>
    </row>
    <row r="699" spans="1:16" x14ac:dyDescent="0.3">
      <c r="A699" t="str">
        <f t="shared" si="104"/>
        <v/>
      </c>
      <c r="B699" t="str">
        <f>IF('Source - Funds'!A699="","",'Source - Funds'!A699)</f>
        <v/>
      </c>
      <c r="C699" t="str">
        <f>IF('Source - Funds'!B699="","",'Source - Funds'!B699)</f>
        <v/>
      </c>
      <c r="D699" t="str">
        <f>IF('Source - Funds'!C699="","",'Source - Funds'!C699)</f>
        <v/>
      </c>
      <c r="E699" t="str">
        <f>IF('Source - Funds'!D699="","",'Source - Funds'!D699)</f>
        <v/>
      </c>
      <c r="F699" t="str">
        <f>IF('Source - Funds'!E699="","",'Source - Funds'!E699)</f>
        <v/>
      </c>
      <c r="G699" t="str">
        <f>IF('Source - Funds'!F699="","",'Source - Funds'!F699)</f>
        <v/>
      </c>
      <c r="H699" t="str">
        <f>IF('Source - Funds'!G699="","",'Source - Funds'!G699)</f>
        <v/>
      </c>
      <c r="I699" t="str">
        <f>IF('Source - Funds'!H699="","",'Source - Funds'!H699)</f>
        <v/>
      </c>
      <c r="J699" t="str">
        <f>IF('Source - Funds'!I699="","",'Source - Funds'!I699)</f>
        <v/>
      </c>
      <c r="K699" t="str">
        <f>IF('Source - Funds'!J699="","",'Source - Funds'!J699)</f>
        <v/>
      </c>
      <c r="L699">
        <f t="shared" si="105"/>
        <v>0</v>
      </c>
      <c r="M699">
        <v>1.04</v>
      </c>
      <c r="N699" s="24">
        <f t="shared" si="106"/>
        <v>0</v>
      </c>
      <c r="O699" s="24" t="str">
        <f t="shared" si="107"/>
        <v/>
      </c>
      <c r="P699" s="23" t="e">
        <f t="shared" si="108"/>
        <v>#VALUE!</v>
      </c>
    </row>
    <row r="700" spans="1:16" x14ac:dyDescent="0.3">
      <c r="A700" t="str">
        <f t="shared" si="104"/>
        <v/>
      </c>
      <c r="B700" t="str">
        <f>IF('Source - Funds'!A700="","",'Source - Funds'!A700)</f>
        <v/>
      </c>
      <c r="C700" t="str">
        <f>IF('Source - Funds'!B700="","",'Source - Funds'!B700)</f>
        <v/>
      </c>
      <c r="D700" t="str">
        <f>IF('Source - Funds'!C700="","",'Source - Funds'!C700)</f>
        <v/>
      </c>
      <c r="E700" t="str">
        <f>IF('Source - Funds'!D700="","",'Source - Funds'!D700)</f>
        <v/>
      </c>
      <c r="F700" t="str">
        <f>IF('Source - Funds'!E700="","",'Source - Funds'!E700)</f>
        <v/>
      </c>
      <c r="G700" t="str">
        <f>IF('Source - Funds'!F700="","",'Source - Funds'!F700)</f>
        <v/>
      </c>
      <c r="H700" t="str">
        <f>IF('Source - Funds'!G700="","",'Source - Funds'!G700)</f>
        <v/>
      </c>
      <c r="I700" t="str">
        <f>IF('Source - Funds'!H700="","",'Source - Funds'!H700)</f>
        <v/>
      </c>
      <c r="J700" t="str">
        <f>IF('Source - Funds'!I700="","",'Source - Funds'!I700)</f>
        <v/>
      </c>
      <c r="K700" t="str">
        <f>IF('Source - Funds'!J700="","",'Source - Funds'!J700)</f>
        <v/>
      </c>
      <c r="L700">
        <f t="shared" si="105"/>
        <v>0</v>
      </c>
      <c r="M700">
        <v>1.04</v>
      </c>
      <c r="N700" s="24">
        <f t="shared" si="106"/>
        <v>0</v>
      </c>
      <c r="O700" s="24" t="str">
        <f t="shared" si="107"/>
        <v/>
      </c>
      <c r="P700" s="23" t="e">
        <f t="shared" si="108"/>
        <v>#VALUE!</v>
      </c>
    </row>
    <row r="701" spans="1:16" x14ac:dyDescent="0.3">
      <c r="A701" t="str">
        <f t="shared" si="104"/>
        <v/>
      </c>
      <c r="B701" t="str">
        <f>IF('Source - Funds'!A701="","",'Source - Funds'!A701)</f>
        <v/>
      </c>
      <c r="C701" t="str">
        <f>IF('Source - Funds'!B701="","",'Source - Funds'!B701)</f>
        <v/>
      </c>
      <c r="D701" t="str">
        <f>IF('Source - Funds'!C701="","",'Source - Funds'!C701)</f>
        <v/>
      </c>
      <c r="E701" t="str">
        <f>IF('Source - Funds'!D701="","",'Source - Funds'!D701)</f>
        <v/>
      </c>
      <c r="F701" t="str">
        <f>IF('Source - Funds'!E701="","",'Source - Funds'!E701)</f>
        <v/>
      </c>
      <c r="G701" t="str">
        <f>IF('Source - Funds'!F701="","",'Source - Funds'!F701)</f>
        <v/>
      </c>
      <c r="H701" t="str">
        <f>IF('Source - Funds'!G701="","",'Source - Funds'!G701)</f>
        <v/>
      </c>
      <c r="I701" t="str">
        <f>IF('Source - Funds'!H701="","",'Source - Funds'!H701)</f>
        <v/>
      </c>
      <c r="J701" t="str">
        <f>IF('Source - Funds'!I701="","",'Source - Funds'!I701)</f>
        <v/>
      </c>
      <c r="K701" t="str">
        <f>IF('Source - Funds'!J701="","",'Source - Funds'!J701)</f>
        <v/>
      </c>
      <c r="L701">
        <f t="shared" si="105"/>
        <v>0</v>
      </c>
      <c r="M701">
        <v>1.04</v>
      </c>
      <c r="N701" s="24">
        <f t="shared" si="106"/>
        <v>0</v>
      </c>
      <c r="O701" s="24" t="str">
        <f t="shared" si="107"/>
        <v/>
      </c>
      <c r="P701" s="23" t="e">
        <f t="shared" si="108"/>
        <v>#VALUE!</v>
      </c>
    </row>
    <row r="702" spans="1:16" x14ac:dyDescent="0.3">
      <c r="A702" t="str">
        <f t="shared" si="104"/>
        <v/>
      </c>
      <c r="B702" t="str">
        <f>IF('Source - Funds'!A702="","",'Source - Funds'!A702)</f>
        <v/>
      </c>
      <c r="C702" t="str">
        <f>IF('Source - Funds'!B702="","",'Source - Funds'!B702)</f>
        <v/>
      </c>
      <c r="D702" t="str">
        <f>IF('Source - Funds'!C702="","",'Source - Funds'!C702)</f>
        <v/>
      </c>
      <c r="E702" t="str">
        <f>IF('Source - Funds'!D702="","",'Source - Funds'!D702)</f>
        <v/>
      </c>
      <c r="F702" t="str">
        <f>IF('Source - Funds'!E702="","",'Source - Funds'!E702)</f>
        <v/>
      </c>
      <c r="G702" t="str">
        <f>IF('Source - Funds'!F702="","",'Source - Funds'!F702)</f>
        <v/>
      </c>
      <c r="H702" t="str">
        <f>IF('Source - Funds'!G702="","",'Source - Funds'!G702)</f>
        <v/>
      </c>
      <c r="I702" t="str">
        <f>IF('Source - Funds'!H702="","",'Source - Funds'!H702)</f>
        <v/>
      </c>
      <c r="J702" t="str">
        <f>IF('Source - Funds'!I702="","",'Source - Funds'!I702)</f>
        <v/>
      </c>
      <c r="K702" t="str">
        <f>IF('Source - Funds'!J702="","",'Source - Funds'!J702)</f>
        <v/>
      </c>
      <c r="L702">
        <f t="shared" si="105"/>
        <v>0</v>
      </c>
      <c r="M702">
        <v>1.04</v>
      </c>
      <c r="N702" s="24">
        <f t="shared" si="106"/>
        <v>0</v>
      </c>
      <c r="O702" s="24" t="str">
        <f t="shared" si="107"/>
        <v/>
      </c>
      <c r="P702" s="23" t="e">
        <f t="shared" si="108"/>
        <v>#VALUE!</v>
      </c>
    </row>
    <row r="703" spans="1:16" x14ac:dyDescent="0.3">
      <c r="A703" t="str">
        <f t="shared" si="104"/>
        <v/>
      </c>
      <c r="B703" t="str">
        <f>IF('Source - Funds'!A703="","",'Source - Funds'!A703)</f>
        <v/>
      </c>
      <c r="C703" t="str">
        <f>IF('Source - Funds'!B703="","",'Source - Funds'!B703)</f>
        <v/>
      </c>
      <c r="D703" t="str">
        <f>IF('Source - Funds'!C703="","",'Source - Funds'!C703)</f>
        <v/>
      </c>
      <c r="E703" t="str">
        <f>IF('Source - Funds'!D703="","",'Source - Funds'!D703)</f>
        <v/>
      </c>
      <c r="F703" t="str">
        <f>IF('Source - Funds'!E703="","",'Source - Funds'!E703)</f>
        <v/>
      </c>
      <c r="G703" t="str">
        <f>IF('Source - Funds'!F703="","",'Source - Funds'!F703)</f>
        <v/>
      </c>
      <c r="H703" t="str">
        <f>IF('Source - Funds'!G703="","",'Source - Funds'!G703)</f>
        <v/>
      </c>
      <c r="I703" t="str">
        <f>IF('Source - Funds'!H703="","",'Source - Funds'!H703)</f>
        <v/>
      </c>
      <c r="J703" t="str">
        <f>IF('Source - Funds'!I703="","",'Source - Funds'!I703)</f>
        <v/>
      </c>
      <c r="K703" t="str">
        <f>IF('Source - Funds'!J703="","",'Source - Funds'!J703)</f>
        <v/>
      </c>
      <c r="L703">
        <f t="shared" si="105"/>
        <v>0</v>
      </c>
      <c r="M703">
        <v>1.04</v>
      </c>
      <c r="N703" s="24">
        <f t="shared" si="106"/>
        <v>0</v>
      </c>
      <c r="O703" s="24" t="str">
        <f t="shared" si="107"/>
        <v/>
      </c>
      <c r="P703" s="23" t="e">
        <f t="shared" si="108"/>
        <v>#VALUE!</v>
      </c>
    </row>
    <row r="704" spans="1:16" x14ac:dyDescent="0.3">
      <c r="A704" t="str">
        <f t="shared" si="104"/>
        <v/>
      </c>
      <c r="B704" t="str">
        <f>IF('Source - Funds'!A704="","",'Source - Funds'!A704)</f>
        <v/>
      </c>
      <c r="C704" t="str">
        <f>IF('Source - Funds'!B704="","",'Source - Funds'!B704)</f>
        <v/>
      </c>
      <c r="D704" t="str">
        <f>IF('Source - Funds'!C704="","",'Source - Funds'!C704)</f>
        <v/>
      </c>
      <c r="E704" t="str">
        <f>IF('Source - Funds'!D704="","",'Source - Funds'!D704)</f>
        <v/>
      </c>
      <c r="F704" t="str">
        <f>IF('Source - Funds'!E704="","",'Source - Funds'!E704)</f>
        <v/>
      </c>
      <c r="G704" t="str">
        <f>IF('Source - Funds'!F704="","",'Source - Funds'!F704)</f>
        <v/>
      </c>
      <c r="H704" t="str">
        <f>IF('Source - Funds'!G704="","",'Source - Funds'!G704)</f>
        <v/>
      </c>
      <c r="I704" t="str">
        <f>IF('Source - Funds'!H704="","",'Source - Funds'!H704)</f>
        <v/>
      </c>
      <c r="J704" t="str">
        <f>IF('Source - Funds'!I704="","",'Source - Funds'!I704)</f>
        <v/>
      </c>
      <c r="K704" t="str">
        <f>IF('Source - Funds'!J704="","",'Source - Funds'!J704)</f>
        <v/>
      </c>
      <c r="L704">
        <f t="shared" si="105"/>
        <v>0</v>
      </c>
      <c r="M704">
        <v>1.04</v>
      </c>
      <c r="N704" s="24">
        <f t="shared" si="106"/>
        <v>0</v>
      </c>
      <c r="O704" s="24" t="str">
        <f t="shared" si="107"/>
        <v/>
      </c>
      <c r="P704" s="23" t="e">
        <f t="shared" si="108"/>
        <v>#VALUE!</v>
      </c>
    </row>
    <row r="705" spans="1:16" x14ac:dyDescent="0.3">
      <c r="A705" t="str">
        <f t="shared" si="104"/>
        <v/>
      </c>
      <c r="B705" t="str">
        <f>IF('Source - Funds'!A705="","",'Source - Funds'!A705)</f>
        <v/>
      </c>
      <c r="C705" t="str">
        <f>IF('Source - Funds'!B705="","",'Source - Funds'!B705)</f>
        <v/>
      </c>
      <c r="D705" t="str">
        <f>IF('Source - Funds'!C705="","",'Source - Funds'!C705)</f>
        <v/>
      </c>
      <c r="E705" t="str">
        <f>IF('Source - Funds'!D705="","",'Source - Funds'!D705)</f>
        <v/>
      </c>
      <c r="F705" t="str">
        <f>IF('Source - Funds'!E705="","",'Source - Funds'!E705)</f>
        <v/>
      </c>
      <c r="G705" t="str">
        <f>IF('Source - Funds'!F705="","",'Source - Funds'!F705)</f>
        <v/>
      </c>
      <c r="H705" t="str">
        <f>IF('Source - Funds'!G705="","",'Source - Funds'!G705)</f>
        <v/>
      </c>
      <c r="I705" t="str">
        <f>IF('Source - Funds'!H705="","",'Source - Funds'!H705)</f>
        <v/>
      </c>
      <c r="J705" t="str">
        <f>IF('Source - Funds'!I705="","",'Source - Funds'!I705)</f>
        <v/>
      </c>
      <c r="K705" t="str">
        <f>IF('Source - Funds'!J705="","",'Source - Funds'!J705)</f>
        <v/>
      </c>
      <c r="L705">
        <f t="shared" si="105"/>
        <v>0</v>
      </c>
      <c r="M705">
        <v>1.04</v>
      </c>
      <c r="N705" s="24">
        <f t="shared" si="106"/>
        <v>0</v>
      </c>
      <c r="O705" s="24" t="str">
        <f t="shared" si="107"/>
        <v/>
      </c>
      <c r="P705" s="23" t="e">
        <f t="shared" si="108"/>
        <v>#VALUE!</v>
      </c>
    </row>
    <row r="706" spans="1:16" x14ac:dyDescent="0.3">
      <c r="A706" t="str">
        <f t="shared" si="104"/>
        <v/>
      </c>
      <c r="B706" t="str">
        <f>IF('Source - Funds'!A706="","",'Source - Funds'!A706)</f>
        <v/>
      </c>
      <c r="C706" t="str">
        <f>IF('Source - Funds'!B706="","",'Source - Funds'!B706)</f>
        <v/>
      </c>
      <c r="D706" t="str">
        <f>IF('Source - Funds'!C706="","",'Source - Funds'!C706)</f>
        <v/>
      </c>
      <c r="E706" t="str">
        <f>IF('Source - Funds'!D706="","",'Source - Funds'!D706)</f>
        <v/>
      </c>
      <c r="F706" t="str">
        <f>IF('Source - Funds'!E706="","",'Source - Funds'!E706)</f>
        <v/>
      </c>
      <c r="G706" t="str">
        <f>IF('Source - Funds'!F706="","",'Source - Funds'!F706)</f>
        <v/>
      </c>
      <c r="H706" t="str">
        <f>IF('Source - Funds'!G706="","",'Source - Funds'!G706)</f>
        <v/>
      </c>
      <c r="I706" t="str">
        <f>IF('Source - Funds'!H706="","",'Source - Funds'!H706)</f>
        <v/>
      </c>
      <c r="J706" t="str">
        <f>IF('Source - Funds'!I706="","",'Source - Funds'!I706)</f>
        <v/>
      </c>
      <c r="K706" t="str">
        <f>IF('Source - Funds'!J706="","",'Source - Funds'!J706)</f>
        <v/>
      </c>
      <c r="L706">
        <f t="shared" si="105"/>
        <v>0</v>
      </c>
      <c r="M706">
        <v>1.04</v>
      </c>
      <c r="N706" s="24">
        <f t="shared" si="106"/>
        <v>0</v>
      </c>
      <c r="O706" s="24" t="str">
        <f t="shared" si="107"/>
        <v/>
      </c>
      <c r="P706" s="23" t="e">
        <f t="shared" si="108"/>
        <v>#VALUE!</v>
      </c>
    </row>
    <row r="707" spans="1:16" x14ac:dyDescent="0.3">
      <c r="A707" t="str">
        <f t="shared" ref="A707:A770" si="109">IF(K707="N",C707&amp;D707&amp;E707,J707&amp;D707&amp;E707)</f>
        <v/>
      </c>
      <c r="B707" t="str">
        <f>IF('Source - Funds'!A707="","",'Source - Funds'!A707)</f>
        <v/>
      </c>
      <c r="C707" t="str">
        <f>IF('Source - Funds'!B707="","",'Source - Funds'!B707)</f>
        <v/>
      </c>
      <c r="D707" t="str">
        <f>IF('Source - Funds'!C707="","",'Source - Funds'!C707)</f>
        <v/>
      </c>
      <c r="E707" t="str">
        <f>IF('Source - Funds'!D707="","",'Source - Funds'!D707)</f>
        <v/>
      </c>
      <c r="F707" t="str">
        <f>IF('Source - Funds'!E707="","",'Source - Funds'!E707)</f>
        <v/>
      </c>
      <c r="G707" t="str">
        <f>IF('Source - Funds'!F707="","",'Source - Funds'!F707)</f>
        <v/>
      </c>
      <c r="H707" t="str">
        <f>IF('Source - Funds'!G707="","",'Source - Funds'!G707)</f>
        <v/>
      </c>
      <c r="I707" t="str">
        <f>IF('Source - Funds'!H707="","",'Source - Funds'!H707)</f>
        <v/>
      </c>
      <c r="J707" t="str">
        <f>IF('Source - Funds'!I707="","",'Source - Funds'!I707)</f>
        <v/>
      </c>
      <c r="K707" t="str">
        <f>IF('Source - Funds'!J707="","",'Source - Funds'!J707)</f>
        <v/>
      </c>
      <c r="L707">
        <f t="shared" ref="L707:L770" si="110">SUMIF(A:A,A707,I:I)</f>
        <v>0</v>
      </c>
      <c r="M707">
        <v>1.04</v>
      </c>
      <c r="N707" s="24">
        <f t="shared" ref="N707:N770" si="111">M707*L707</f>
        <v>0</v>
      </c>
      <c r="O707" s="24" t="str">
        <f t="shared" ref="O707:O770" si="112">IF(N707&gt;0,N707-1,"")</f>
        <v/>
      </c>
      <c r="P707" s="23" t="e">
        <f t="shared" ref="P707:P770" si="113">ROUNDDOWN(O707,0)</f>
        <v>#VALUE!</v>
      </c>
    </row>
    <row r="708" spans="1:16" x14ac:dyDescent="0.3">
      <c r="A708" t="str">
        <f t="shared" si="109"/>
        <v/>
      </c>
      <c r="B708" t="str">
        <f>IF('Source - Funds'!A708="","",'Source - Funds'!A708)</f>
        <v/>
      </c>
      <c r="C708" t="str">
        <f>IF('Source - Funds'!B708="","",'Source - Funds'!B708)</f>
        <v/>
      </c>
      <c r="D708" t="str">
        <f>IF('Source - Funds'!C708="","",'Source - Funds'!C708)</f>
        <v/>
      </c>
      <c r="E708" t="str">
        <f>IF('Source - Funds'!D708="","",'Source - Funds'!D708)</f>
        <v/>
      </c>
      <c r="F708" t="str">
        <f>IF('Source - Funds'!E708="","",'Source - Funds'!E708)</f>
        <v/>
      </c>
      <c r="G708" t="str">
        <f>IF('Source - Funds'!F708="","",'Source - Funds'!F708)</f>
        <v/>
      </c>
      <c r="H708" t="str">
        <f>IF('Source - Funds'!G708="","",'Source - Funds'!G708)</f>
        <v/>
      </c>
      <c r="I708" t="str">
        <f>IF('Source - Funds'!H708="","",'Source - Funds'!H708)</f>
        <v/>
      </c>
      <c r="J708" t="str">
        <f>IF('Source - Funds'!I708="","",'Source - Funds'!I708)</f>
        <v/>
      </c>
      <c r="K708" t="str">
        <f>IF('Source - Funds'!J708="","",'Source - Funds'!J708)</f>
        <v/>
      </c>
      <c r="L708">
        <f t="shared" si="110"/>
        <v>0</v>
      </c>
      <c r="M708">
        <v>1.04</v>
      </c>
      <c r="N708" s="24">
        <f t="shared" si="111"/>
        <v>0</v>
      </c>
      <c r="O708" s="24" t="str">
        <f t="shared" si="112"/>
        <v/>
      </c>
      <c r="P708" s="23" t="e">
        <f t="shared" si="113"/>
        <v>#VALUE!</v>
      </c>
    </row>
    <row r="709" spans="1:16" x14ac:dyDescent="0.3">
      <c r="A709" t="str">
        <f t="shared" si="109"/>
        <v/>
      </c>
      <c r="B709" t="str">
        <f>IF('Source - Funds'!A709="","",'Source - Funds'!A709)</f>
        <v/>
      </c>
      <c r="C709" t="str">
        <f>IF('Source - Funds'!B709="","",'Source - Funds'!B709)</f>
        <v/>
      </c>
      <c r="D709" t="str">
        <f>IF('Source - Funds'!C709="","",'Source - Funds'!C709)</f>
        <v/>
      </c>
      <c r="E709" t="str">
        <f>IF('Source - Funds'!D709="","",'Source - Funds'!D709)</f>
        <v/>
      </c>
      <c r="F709" t="str">
        <f>IF('Source - Funds'!E709="","",'Source - Funds'!E709)</f>
        <v/>
      </c>
      <c r="G709" t="str">
        <f>IF('Source - Funds'!F709="","",'Source - Funds'!F709)</f>
        <v/>
      </c>
      <c r="H709" t="str">
        <f>IF('Source - Funds'!G709="","",'Source - Funds'!G709)</f>
        <v/>
      </c>
      <c r="I709" t="str">
        <f>IF('Source - Funds'!H709="","",'Source - Funds'!H709)</f>
        <v/>
      </c>
      <c r="J709" t="str">
        <f>IF('Source - Funds'!I709="","",'Source - Funds'!I709)</f>
        <v/>
      </c>
      <c r="K709" t="str">
        <f>IF('Source - Funds'!J709="","",'Source - Funds'!J709)</f>
        <v/>
      </c>
      <c r="L709">
        <f t="shared" si="110"/>
        <v>0</v>
      </c>
      <c r="M709">
        <v>1.04</v>
      </c>
      <c r="N709" s="24">
        <f t="shared" si="111"/>
        <v>0</v>
      </c>
      <c r="O709" s="24" t="str">
        <f t="shared" si="112"/>
        <v/>
      </c>
      <c r="P709" s="23" t="e">
        <f t="shared" si="113"/>
        <v>#VALUE!</v>
      </c>
    </row>
    <row r="710" spans="1:16" x14ac:dyDescent="0.3">
      <c r="A710" t="str">
        <f t="shared" si="109"/>
        <v/>
      </c>
      <c r="B710" t="str">
        <f>IF('Source - Funds'!A710="","",'Source - Funds'!A710)</f>
        <v/>
      </c>
      <c r="C710" t="str">
        <f>IF('Source - Funds'!B710="","",'Source - Funds'!B710)</f>
        <v/>
      </c>
      <c r="D710" t="str">
        <f>IF('Source - Funds'!C710="","",'Source - Funds'!C710)</f>
        <v/>
      </c>
      <c r="E710" t="str">
        <f>IF('Source - Funds'!D710="","",'Source - Funds'!D710)</f>
        <v/>
      </c>
      <c r="F710" t="str">
        <f>IF('Source - Funds'!E710="","",'Source - Funds'!E710)</f>
        <v/>
      </c>
      <c r="G710" t="str">
        <f>IF('Source - Funds'!F710="","",'Source - Funds'!F710)</f>
        <v/>
      </c>
      <c r="H710" t="str">
        <f>IF('Source - Funds'!G710="","",'Source - Funds'!G710)</f>
        <v/>
      </c>
      <c r="I710" t="str">
        <f>IF('Source - Funds'!H710="","",'Source - Funds'!H710)</f>
        <v/>
      </c>
      <c r="J710" t="str">
        <f>IF('Source - Funds'!I710="","",'Source - Funds'!I710)</f>
        <v/>
      </c>
      <c r="K710" t="str">
        <f>IF('Source - Funds'!J710="","",'Source - Funds'!J710)</f>
        <v/>
      </c>
      <c r="L710">
        <f t="shared" si="110"/>
        <v>0</v>
      </c>
      <c r="M710">
        <v>1.04</v>
      </c>
      <c r="N710" s="24">
        <f t="shared" si="111"/>
        <v>0</v>
      </c>
      <c r="O710" s="24" t="str">
        <f t="shared" si="112"/>
        <v/>
      </c>
      <c r="P710" s="23" t="e">
        <f t="shared" si="113"/>
        <v>#VALUE!</v>
      </c>
    </row>
    <row r="711" spans="1:16" x14ac:dyDescent="0.3">
      <c r="A711" t="str">
        <f t="shared" si="109"/>
        <v/>
      </c>
      <c r="B711" t="str">
        <f>IF('Source - Funds'!A711="","",'Source - Funds'!A711)</f>
        <v/>
      </c>
      <c r="C711" t="str">
        <f>IF('Source - Funds'!B711="","",'Source - Funds'!B711)</f>
        <v/>
      </c>
      <c r="D711" t="str">
        <f>IF('Source - Funds'!C711="","",'Source - Funds'!C711)</f>
        <v/>
      </c>
      <c r="E711" t="str">
        <f>IF('Source - Funds'!D711="","",'Source - Funds'!D711)</f>
        <v/>
      </c>
      <c r="F711" t="str">
        <f>IF('Source - Funds'!E711="","",'Source - Funds'!E711)</f>
        <v/>
      </c>
      <c r="G711" t="str">
        <f>IF('Source - Funds'!F711="","",'Source - Funds'!F711)</f>
        <v/>
      </c>
      <c r="H711" t="str">
        <f>IF('Source - Funds'!G711="","",'Source - Funds'!G711)</f>
        <v/>
      </c>
      <c r="I711" t="str">
        <f>IF('Source - Funds'!H711="","",'Source - Funds'!H711)</f>
        <v/>
      </c>
      <c r="J711" t="str">
        <f>IF('Source - Funds'!I711="","",'Source - Funds'!I711)</f>
        <v/>
      </c>
      <c r="K711" t="str">
        <f>IF('Source - Funds'!J711="","",'Source - Funds'!J711)</f>
        <v/>
      </c>
      <c r="L711">
        <f t="shared" si="110"/>
        <v>0</v>
      </c>
      <c r="M711">
        <v>1.04</v>
      </c>
      <c r="N711" s="24">
        <f t="shared" si="111"/>
        <v>0</v>
      </c>
      <c r="O711" s="24" t="str">
        <f t="shared" si="112"/>
        <v/>
      </c>
      <c r="P711" s="23" t="e">
        <f t="shared" si="113"/>
        <v>#VALUE!</v>
      </c>
    </row>
    <row r="712" spans="1:16" x14ac:dyDescent="0.3">
      <c r="A712" t="str">
        <f t="shared" si="109"/>
        <v/>
      </c>
      <c r="B712" t="str">
        <f>IF('Source - Funds'!A712="","",'Source - Funds'!A712)</f>
        <v/>
      </c>
      <c r="C712" t="str">
        <f>IF('Source - Funds'!B712="","",'Source - Funds'!B712)</f>
        <v/>
      </c>
      <c r="D712" t="str">
        <f>IF('Source - Funds'!C712="","",'Source - Funds'!C712)</f>
        <v/>
      </c>
      <c r="E712" t="str">
        <f>IF('Source - Funds'!D712="","",'Source - Funds'!D712)</f>
        <v/>
      </c>
      <c r="F712" t="str">
        <f>IF('Source - Funds'!E712="","",'Source - Funds'!E712)</f>
        <v/>
      </c>
      <c r="G712" t="str">
        <f>IF('Source - Funds'!F712="","",'Source - Funds'!F712)</f>
        <v/>
      </c>
      <c r="H712" t="str">
        <f>IF('Source - Funds'!G712="","",'Source - Funds'!G712)</f>
        <v/>
      </c>
      <c r="I712" t="str">
        <f>IF('Source - Funds'!H712="","",'Source - Funds'!H712)</f>
        <v/>
      </c>
      <c r="J712" t="str">
        <f>IF('Source - Funds'!I712="","",'Source - Funds'!I712)</f>
        <v/>
      </c>
      <c r="K712" t="str">
        <f>IF('Source - Funds'!J712="","",'Source - Funds'!J712)</f>
        <v/>
      </c>
      <c r="L712">
        <f t="shared" si="110"/>
        <v>0</v>
      </c>
      <c r="M712">
        <v>1.04</v>
      </c>
      <c r="N712" s="24">
        <f t="shared" si="111"/>
        <v>0</v>
      </c>
      <c r="O712" s="24" t="str">
        <f t="shared" si="112"/>
        <v/>
      </c>
      <c r="P712" s="23" t="e">
        <f t="shared" si="113"/>
        <v>#VALUE!</v>
      </c>
    </row>
    <row r="713" spans="1:16" x14ac:dyDescent="0.3">
      <c r="A713" t="str">
        <f t="shared" si="109"/>
        <v/>
      </c>
      <c r="B713" t="str">
        <f>IF('Source - Funds'!A713="","",'Source - Funds'!A713)</f>
        <v/>
      </c>
      <c r="C713" t="str">
        <f>IF('Source - Funds'!B713="","",'Source - Funds'!B713)</f>
        <v/>
      </c>
      <c r="D713" t="str">
        <f>IF('Source - Funds'!C713="","",'Source - Funds'!C713)</f>
        <v/>
      </c>
      <c r="E713" t="str">
        <f>IF('Source - Funds'!D713="","",'Source - Funds'!D713)</f>
        <v/>
      </c>
      <c r="F713" t="str">
        <f>IF('Source - Funds'!E713="","",'Source - Funds'!E713)</f>
        <v/>
      </c>
      <c r="G713" t="str">
        <f>IF('Source - Funds'!F713="","",'Source - Funds'!F713)</f>
        <v/>
      </c>
      <c r="H713" t="str">
        <f>IF('Source - Funds'!G713="","",'Source - Funds'!G713)</f>
        <v/>
      </c>
      <c r="I713" t="str">
        <f>IF('Source - Funds'!H713="","",'Source - Funds'!H713)</f>
        <v/>
      </c>
      <c r="J713" t="str">
        <f>IF('Source - Funds'!I713="","",'Source - Funds'!I713)</f>
        <v/>
      </c>
      <c r="K713" t="str">
        <f>IF('Source - Funds'!J713="","",'Source - Funds'!J713)</f>
        <v/>
      </c>
      <c r="L713">
        <f t="shared" si="110"/>
        <v>0</v>
      </c>
      <c r="M713">
        <v>1.04</v>
      </c>
      <c r="N713" s="24">
        <f t="shared" si="111"/>
        <v>0</v>
      </c>
      <c r="O713" s="24" t="str">
        <f t="shared" si="112"/>
        <v/>
      </c>
      <c r="P713" s="23" t="e">
        <f t="shared" si="113"/>
        <v>#VALUE!</v>
      </c>
    </row>
    <row r="714" spans="1:16" x14ac:dyDescent="0.3">
      <c r="A714" t="str">
        <f t="shared" si="109"/>
        <v/>
      </c>
      <c r="B714" t="str">
        <f>IF('Source - Funds'!A714="","",'Source - Funds'!A714)</f>
        <v/>
      </c>
      <c r="C714" t="str">
        <f>IF('Source - Funds'!B714="","",'Source - Funds'!B714)</f>
        <v/>
      </c>
      <c r="D714" t="str">
        <f>IF('Source - Funds'!C714="","",'Source - Funds'!C714)</f>
        <v/>
      </c>
      <c r="E714" t="str">
        <f>IF('Source - Funds'!D714="","",'Source - Funds'!D714)</f>
        <v/>
      </c>
      <c r="F714" t="str">
        <f>IF('Source - Funds'!E714="","",'Source - Funds'!E714)</f>
        <v/>
      </c>
      <c r="G714" t="str">
        <f>IF('Source - Funds'!F714="","",'Source - Funds'!F714)</f>
        <v/>
      </c>
      <c r="H714" t="str">
        <f>IF('Source - Funds'!G714="","",'Source - Funds'!G714)</f>
        <v/>
      </c>
      <c r="I714" t="str">
        <f>IF('Source - Funds'!H714="","",'Source - Funds'!H714)</f>
        <v/>
      </c>
      <c r="J714" t="str">
        <f>IF('Source - Funds'!I714="","",'Source - Funds'!I714)</f>
        <v/>
      </c>
      <c r="K714" t="str">
        <f>IF('Source - Funds'!J714="","",'Source - Funds'!J714)</f>
        <v/>
      </c>
      <c r="L714">
        <f t="shared" si="110"/>
        <v>0</v>
      </c>
      <c r="M714">
        <v>1.04</v>
      </c>
      <c r="N714" s="24">
        <f t="shared" si="111"/>
        <v>0</v>
      </c>
      <c r="O714" s="24" t="str">
        <f t="shared" si="112"/>
        <v/>
      </c>
      <c r="P714" s="23" t="e">
        <f t="shared" si="113"/>
        <v>#VALUE!</v>
      </c>
    </row>
    <row r="715" spans="1:16" x14ac:dyDescent="0.3">
      <c r="A715" t="str">
        <f t="shared" si="109"/>
        <v/>
      </c>
      <c r="B715" t="str">
        <f>IF('Source - Funds'!A715="","",'Source - Funds'!A715)</f>
        <v/>
      </c>
      <c r="C715" t="str">
        <f>IF('Source - Funds'!B715="","",'Source - Funds'!B715)</f>
        <v/>
      </c>
      <c r="D715" t="str">
        <f>IF('Source - Funds'!C715="","",'Source - Funds'!C715)</f>
        <v/>
      </c>
      <c r="E715" t="str">
        <f>IF('Source - Funds'!D715="","",'Source - Funds'!D715)</f>
        <v/>
      </c>
      <c r="F715" t="str">
        <f>IF('Source - Funds'!E715="","",'Source - Funds'!E715)</f>
        <v/>
      </c>
      <c r="G715" t="str">
        <f>IF('Source - Funds'!F715="","",'Source - Funds'!F715)</f>
        <v/>
      </c>
      <c r="H715" t="str">
        <f>IF('Source - Funds'!G715="","",'Source - Funds'!G715)</f>
        <v/>
      </c>
      <c r="I715" t="str">
        <f>IF('Source - Funds'!H715="","",'Source - Funds'!H715)</f>
        <v/>
      </c>
      <c r="J715" t="str">
        <f>IF('Source - Funds'!I715="","",'Source - Funds'!I715)</f>
        <v/>
      </c>
      <c r="K715" t="str">
        <f>IF('Source - Funds'!J715="","",'Source - Funds'!J715)</f>
        <v/>
      </c>
      <c r="L715">
        <f t="shared" si="110"/>
        <v>0</v>
      </c>
      <c r="M715">
        <v>1.04</v>
      </c>
      <c r="N715" s="24">
        <f t="shared" si="111"/>
        <v>0</v>
      </c>
      <c r="O715" s="24" t="str">
        <f t="shared" si="112"/>
        <v/>
      </c>
      <c r="P715" s="23" t="e">
        <f t="shared" si="113"/>
        <v>#VALUE!</v>
      </c>
    </row>
    <row r="716" spans="1:16" x14ac:dyDescent="0.3">
      <c r="A716" t="str">
        <f t="shared" si="109"/>
        <v/>
      </c>
      <c r="B716" t="str">
        <f>IF('Source - Funds'!A716="","",'Source - Funds'!A716)</f>
        <v/>
      </c>
      <c r="C716" t="str">
        <f>IF('Source - Funds'!B716="","",'Source - Funds'!B716)</f>
        <v/>
      </c>
      <c r="D716" t="str">
        <f>IF('Source - Funds'!C716="","",'Source - Funds'!C716)</f>
        <v/>
      </c>
      <c r="E716" t="str">
        <f>IF('Source - Funds'!D716="","",'Source - Funds'!D716)</f>
        <v/>
      </c>
      <c r="F716" t="str">
        <f>IF('Source - Funds'!E716="","",'Source - Funds'!E716)</f>
        <v/>
      </c>
      <c r="G716" t="str">
        <f>IF('Source - Funds'!F716="","",'Source - Funds'!F716)</f>
        <v/>
      </c>
      <c r="H716" t="str">
        <f>IF('Source - Funds'!G716="","",'Source - Funds'!G716)</f>
        <v/>
      </c>
      <c r="I716" t="str">
        <f>IF('Source - Funds'!H716="","",'Source - Funds'!H716)</f>
        <v/>
      </c>
      <c r="J716" t="str">
        <f>IF('Source - Funds'!I716="","",'Source - Funds'!I716)</f>
        <v/>
      </c>
      <c r="K716" t="str">
        <f>IF('Source - Funds'!J716="","",'Source - Funds'!J716)</f>
        <v/>
      </c>
      <c r="L716">
        <f t="shared" si="110"/>
        <v>0</v>
      </c>
      <c r="M716">
        <v>1.04</v>
      </c>
      <c r="N716" s="24">
        <f t="shared" si="111"/>
        <v>0</v>
      </c>
      <c r="O716" s="24" t="str">
        <f t="shared" si="112"/>
        <v/>
      </c>
      <c r="P716" s="23" t="e">
        <f t="shared" si="113"/>
        <v>#VALUE!</v>
      </c>
    </row>
    <row r="717" spans="1:16" x14ac:dyDescent="0.3">
      <c r="A717" t="str">
        <f t="shared" si="109"/>
        <v/>
      </c>
      <c r="B717" t="str">
        <f>IF('Source - Funds'!A717="","",'Source - Funds'!A717)</f>
        <v/>
      </c>
      <c r="C717" t="str">
        <f>IF('Source - Funds'!B717="","",'Source - Funds'!B717)</f>
        <v/>
      </c>
      <c r="D717" t="str">
        <f>IF('Source - Funds'!C717="","",'Source - Funds'!C717)</f>
        <v/>
      </c>
      <c r="E717" t="str">
        <f>IF('Source - Funds'!D717="","",'Source - Funds'!D717)</f>
        <v/>
      </c>
      <c r="F717" t="str">
        <f>IF('Source - Funds'!E717="","",'Source - Funds'!E717)</f>
        <v/>
      </c>
      <c r="G717" t="str">
        <f>IF('Source - Funds'!F717="","",'Source - Funds'!F717)</f>
        <v/>
      </c>
      <c r="H717" t="str">
        <f>IF('Source - Funds'!G717="","",'Source - Funds'!G717)</f>
        <v/>
      </c>
      <c r="I717" t="str">
        <f>IF('Source - Funds'!H717="","",'Source - Funds'!H717)</f>
        <v/>
      </c>
      <c r="J717" t="str">
        <f>IF('Source - Funds'!I717="","",'Source - Funds'!I717)</f>
        <v/>
      </c>
      <c r="K717" t="str">
        <f>IF('Source - Funds'!J717="","",'Source - Funds'!J717)</f>
        <v/>
      </c>
      <c r="L717">
        <f t="shared" si="110"/>
        <v>0</v>
      </c>
      <c r="M717">
        <v>1.04</v>
      </c>
      <c r="N717" s="24">
        <f t="shared" si="111"/>
        <v>0</v>
      </c>
      <c r="O717" s="24" t="str">
        <f t="shared" si="112"/>
        <v/>
      </c>
      <c r="P717" s="23" t="e">
        <f t="shared" si="113"/>
        <v>#VALUE!</v>
      </c>
    </row>
    <row r="718" spans="1:16" x14ac:dyDescent="0.3">
      <c r="A718" t="str">
        <f t="shared" si="109"/>
        <v/>
      </c>
      <c r="B718" t="str">
        <f>IF('Source - Funds'!A718="","",'Source - Funds'!A718)</f>
        <v/>
      </c>
      <c r="C718" t="str">
        <f>IF('Source - Funds'!B718="","",'Source - Funds'!B718)</f>
        <v/>
      </c>
      <c r="D718" t="str">
        <f>IF('Source - Funds'!C718="","",'Source - Funds'!C718)</f>
        <v/>
      </c>
      <c r="E718" t="str">
        <f>IF('Source - Funds'!D718="","",'Source - Funds'!D718)</f>
        <v/>
      </c>
      <c r="F718" t="str">
        <f>IF('Source - Funds'!E718="","",'Source - Funds'!E718)</f>
        <v/>
      </c>
      <c r="G718" t="str">
        <f>IF('Source - Funds'!F718="","",'Source - Funds'!F718)</f>
        <v/>
      </c>
      <c r="H718" t="str">
        <f>IF('Source - Funds'!G718="","",'Source - Funds'!G718)</f>
        <v/>
      </c>
      <c r="I718" t="str">
        <f>IF('Source - Funds'!H718="","",'Source - Funds'!H718)</f>
        <v/>
      </c>
      <c r="J718" t="str">
        <f>IF('Source - Funds'!I718="","",'Source - Funds'!I718)</f>
        <v/>
      </c>
      <c r="K718" t="str">
        <f>IF('Source - Funds'!J718="","",'Source - Funds'!J718)</f>
        <v/>
      </c>
      <c r="L718">
        <f t="shared" si="110"/>
        <v>0</v>
      </c>
      <c r="M718">
        <v>1.04</v>
      </c>
      <c r="N718" s="24">
        <f t="shared" si="111"/>
        <v>0</v>
      </c>
      <c r="O718" s="24" t="str">
        <f t="shared" si="112"/>
        <v/>
      </c>
      <c r="P718" s="23" t="e">
        <f t="shared" si="113"/>
        <v>#VALUE!</v>
      </c>
    </row>
    <row r="719" spans="1:16" x14ac:dyDescent="0.3">
      <c r="A719" t="str">
        <f t="shared" si="109"/>
        <v/>
      </c>
      <c r="B719" t="str">
        <f>IF('Source - Funds'!A719="","",'Source - Funds'!A719)</f>
        <v/>
      </c>
      <c r="C719" t="str">
        <f>IF('Source - Funds'!B719="","",'Source - Funds'!B719)</f>
        <v/>
      </c>
      <c r="D719" t="str">
        <f>IF('Source - Funds'!C719="","",'Source - Funds'!C719)</f>
        <v/>
      </c>
      <c r="E719" t="str">
        <f>IF('Source - Funds'!D719="","",'Source - Funds'!D719)</f>
        <v/>
      </c>
      <c r="F719" t="str">
        <f>IF('Source - Funds'!E719="","",'Source - Funds'!E719)</f>
        <v/>
      </c>
      <c r="G719" t="str">
        <f>IF('Source - Funds'!F719="","",'Source - Funds'!F719)</f>
        <v/>
      </c>
      <c r="H719" t="str">
        <f>IF('Source - Funds'!G719="","",'Source - Funds'!G719)</f>
        <v/>
      </c>
      <c r="I719" t="str">
        <f>IF('Source - Funds'!H719="","",'Source - Funds'!H719)</f>
        <v/>
      </c>
      <c r="J719" t="str">
        <f>IF('Source - Funds'!I719="","",'Source - Funds'!I719)</f>
        <v/>
      </c>
      <c r="K719" t="str">
        <f>IF('Source - Funds'!J719="","",'Source - Funds'!J719)</f>
        <v/>
      </c>
      <c r="L719">
        <f t="shared" si="110"/>
        <v>0</v>
      </c>
      <c r="M719">
        <v>1.04</v>
      </c>
      <c r="N719" s="24">
        <f t="shared" si="111"/>
        <v>0</v>
      </c>
      <c r="O719" s="24" t="str">
        <f t="shared" si="112"/>
        <v/>
      </c>
      <c r="P719" s="23" t="e">
        <f t="shared" si="113"/>
        <v>#VALUE!</v>
      </c>
    </row>
    <row r="720" spans="1:16" x14ac:dyDescent="0.3">
      <c r="A720" t="str">
        <f t="shared" si="109"/>
        <v/>
      </c>
      <c r="B720" t="str">
        <f>IF('Source - Funds'!A720="","",'Source - Funds'!A720)</f>
        <v/>
      </c>
      <c r="C720" t="str">
        <f>IF('Source - Funds'!B720="","",'Source - Funds'!B720)</f>
        <v/>
      </c>
      <c r="D720" t="str">
        <f>IF('Source - Funds'!C720="","",'Source - Funds'!C720)</f>
        <v/>
      </c>
      <c r="E720" t="str">
        <f>IF('Source - Funds'!D720="","",'Source - Funds'!D720)</f>
        <v/>
      </c>
      <c r="F720" t="str">
        <f>IF('Source - Funds'!E720="","",'Source - Funds'!E720)</f>
        <v/>
      </c>
      <c r="G720" t="str">
        <f>IF('Source - Funds'!F720="","",'Source - Funds'!F720)</f>
        <v/>
      </c>
      <c r="H720" t="str">
        <f>IF('Source - Funds'!G720="","",'Source - Funds'!G720)</f>
        <v/>
      </c>
      <c r="I720" t="str">
        <f>IF('Source - Funds'!H720="","",'Source - Funds'!H720)</f>
        <v/>
      </c>
      <c r="J720" t="str">
        <f>IF('Source - Funds'!I720="","",'Source - Funds'!I720)</f>
        <v/>
      </c>
      <c r="K720" t="str">
        <f>IF('Source - Funds'!J720="","",'Source - Funds'!J720)</f>
        <v/>
      </c>
      <c r="L720">
        <f t="shared" si="110"/>
        <v>0</v>
      </c>
      <c r="M720">
        <v>1.04</v>
      </c>
      <c r="N720" s="24">
        <f t="shared" si="111"/>
        <v>0</v>
      </c>
      <c r="O720" s="24" t="str">
        <f t="shared" si="112"/>
        <v/>
      </c>
      <c r="P720" s="23" t="e">
        <f t="shared" si="113"/>
        <v>#VALUE!</v>
      </c>
    </row>
    <row r="721" spans="1:16" x14ac:dyDescent="0.3">
      <c r="A721" t="str">
        <f t="shared" si="109"/>
        <v/>
      </c>
      <c r="B721" t="str">
        <f>IF('Source - Funds'!A721="","",'Source - Funds'!A721)</f>
        <v/>
      </c>
      <c r="C721" t="str">
        <f>IF('Source - Funds'!B721="","",'Source - Funds'!B721)</f>
        <v/>
      </c>
      <c r="D721" t="str">
        <f>IF('Source - Funds'!C721="","",'Source - Funds'!C721)</f>
        <v/>
      </c>
      <c r="E721" t="str">
        <f>IF('Source - Funds'!D721="","",'Source - Funds'!D721)</f>
        <v/>
      </c>
      <c r="F721" t="str">
        <f>IF('Source - Funds'!E721="","",'Source - Funds'!E721)</f>
        <v/>
      </c>
      <c r="G721" t="str">
        <f>IF('Source - Funds'!F721="","",'Source - Funds'!F721)</f>
        <v/>
      </c>
      <c r="H721" t="str">
        <f>IF('Source - Funds'!G721="","",'Source - Funds'!G721)</f>
        <v/>
      </c>
      <c r="I721" t="str">
        <f>IF('Source - Funds'!H721="","",'Source - Funds'!H721)</f>
        <v/>
      </c>
      <c r="J721" t="str">
        <f>IF('Source - Funds'!I721="","",'Source - Funds'!I721)</f>
        <v/>
      </c>
      <c r="K721" t="str">
        <f>IF('Source - Funds'!J721="","",'Source - Funds'!J721)</f>
        <v/>
      </c>
      <c r="L721">
        <f t="shared" si="110"/>
        <v>0</v>
      </c>
      <c r="M721">
        <v>1.04</v>
      </c>
      <c r="N721" s="24">
        <f t="shared" si="111"/>
        <v>0</v>
      </c>
      <c r="O721" s="24" t="str">
        <f t="shared" si="112"/>
        <v/>
      </c>
      <c r="P721" s="23" t="e">
        <f t="shared" si="113"/>
        <v>#VALUE!</v>
      </c>
    </row>
    <row r="722" spans="1:16" x14ac:dyDescent="0.3">
      <c r="A722" t="str">
        <f t="shared" si="109"/>
        <v/>
      </c>
      <c r="B722" t="str">
        <f>IF('Source - Funds'!A722="","",'Source - Funds'!A722)</f>
        <v/>
      </c>
      <c r="C722" t="str">
        <f>IF('Source - Funds'!B722="","",'Source - Funds'!B722)</f>
        <v/>
      </c>
      <c r="D722" t="str">
        <f>IF('Source - Funds'!C722="","",'Source - Funds'!C722)</f>
        <v/>
      </c>
      <c r="E722" t="str">
        <f>IF('Source - Funds'!D722="","",'Source - Funds'!D722)</f>
        <v/>
      </c>
      <c r="F722" t="str">
        <f>IF('Source - Funds'!E722="","",'Source - Funds'!E722)</f>
        <v/>
      </c>
      <c r="G722" t="str">
        <f>IF('Source - Funds'!F722="","",'Source - Funds'!F722)</f>
        <v/>
      </c>
      <c r="H722" t="str">
        <f>IF('Source - Funds'!G722="","",'Source - Funds'!G722)</f>
        <v/>
      </c>
      <c r="I722" t="str">
        <f>IF('Source - Funds'!H722="","",'Source - Funds'!H722)</f>
        <v/>
      </c>
      <c r="J722" t="str">
        <f>IF('Source - Funds'!I722="","",'Source - Funds'!I722)</f>
        <v/>
      </c>
      <c r="K722" t="str">
        <f>IF('Source - Funds'!J722="","",'Source - Funds'!J722)</f>
        <v/>
      </c>
      <c r="L722">
        <f t="shared" si="110"/>
        <v>0</v>
      </c>
      <c r="M722">
        <v>1.04</v>
      </c>
      <c r="N722" s="24">
        <f t="shared" si="111"/>
        <v>0</v>
      </c>
      <c r="O722" s="24" t="str">
        <f t="shared" si="112"/>
        <v/>
      </c>
      <c r="P722" s="23" t="e">
        <f t="shared" si="113"/>
        <v>#VALUE!</v>
      </c>
    </row>
    <row r="723" spans="1:16" x14ac:dyDescent="0.3">
      <c r="A723" t="str">
        <f t="shared" si="109"/>
        <v/>
      </c>
      <c r="B723" t="str">
        <f>IF('Source - Funds'!A723="","",'Source - Funds'!A723)</f>
        <v/>
      </c>
      <c r="C723" t="str">
        <f>IF('Source - Funds'!B723="","",'Source - Funds'!B723)</f>
        <v/>
      </c>
      <c r="D723" t="str">
        <f>IF('Source - Funds'!C723="","",'Source - Funds'!C723)</f>
        <v/>
      </c>
      <c r="E723" t="str">
        <f>IF('Source - Funds'!D723="","",'Source - Funds'!D723)</f>
        <v/>
      </c>
      <c r="F723" t="str">
        <f>IF('Source - Funds'!E723="","",'Source - Funds'!E723)</f>
        <v/>
      </c>
      <c r="G723" t="str">
        <f>IF('Source - Funds'!F723="","",'Source - Funds'!F723)</f>
        <v/>
      </c>
      <c r="H723" t="str">
        <f>IF('Source - Funds'!G723="","",'Source - Funds'!G723)</f>
        <v/>
      </c>
      <c r="I723" t="str">
        <f>IF('Source - Funds'!H723="","",'Source - Funds'!H723)</f>
        <v/>
      </c>
      <c r="J723" t="str">
        <f>IF('Source - Funds'!I723="","",'Source - Funds'!I723)</f>
        <v/>
      </c>
      <c r="K723" t="str">
        <f>IF('Source - Funds'!J723="","",'Source - Funds'!J723)</f>
        <v/>
      </c>
      <c r="L723">
        <f t="shared" si="110"/>
        <v>0</v>
      </c>
      <c r="M723">
        <v>1.04</v>
      </c>
      <c r="N723" s="24">
        <f t="shared" si="111"/>
        <v>0</v>
      </c>
      <c r="O723" s="24" t="str">
        <f t="shared" si="112"/>
        <v/>
      </c>
      <c r="P723" s="23" t="e">
        <f t="shared" si="113"/>
        <v>#VALUE!</v>
      </c>
    </row>
    <row r="724" spans="1:16" x14ac:dyDescent="0.3">
      <c r="A724" t="str">
        <f t="shared" si="109"/>
        <v/>
      </c>
      <c r="B724" t="str">
        <f>IF('Source - Funds'!A724="","",'Source - Funds'!A724)</f>
        <v/>
      </c>
      <c r="C724" t="str">
        <f>IF('Source - Funds'!B724="","",'Source - Funds'!B724)</f>
        <v/>
      </c>
      <c r="D724" t="str">
        <f>IF('Source - Funds'!C724="","",'Source - Funds'!C724)</f>
        <v/>
      </c>
      <c r="E724" t="str">
        <f>IF('Source - Funds'!D724="","",'Source - Funds'!D724)</f>
        <v/>
      </c>
      <c r="F724" t="str">
        <f>IF('Source - Funds'!E724="","",'Source - Funds'!E724)</f>
        <v/>
      </c>
      <c r="G724" t="str">
        <f>IF('Source - Funds'!F724="","",'Source - Funds'!F724)</f>
        <v/>
      </c>
      <c r="H724" t="str">
        <f>IF('Source - Funds'!G724="","",'Source - Funds'!G724)</f>
        <v/>
      </c>
      <c r="I724" t="str">
        <f>IF('Source - Funds'!H724="","",'Source - Funds'!H724)</f>
        <v/>
      </c>
      <c r="J724" t="str">
        <f>IF('Source - Funds'!I724="","",'Source - Funds'!I724)</f>
        <v/>
      </c>
      <c r="K724" t="str">
        <f>IF('Source - Funds'!J724="","",'Source - Funds'!J724)</f>
        <v/>
      </c>
      <c r="L724">
        <f t="shared" si="110"/>
        <v>0</v>
      </c>
      <c r="M724">
        <v>1.04</v>
      </c>
      <c r="N724" s="24">
        <f t="shared" si="111"/>
        <v>0</v>
      </c>
      <c r="O724" s="24" t="str">
        <f t="shared" si="112"/>
        <v/>
      </c>
      <c r="P724" s="23" t="e">
        <f t="shared" si="113"/>
        <v>#VALUE!</v>
      </c>
    </row>
    <row r="725" spans="1:16" x14ac:dyDescent="0.3">
      <c r="A725" t="str">
        <f t="shared" si="109"/>
        <v/>
      </c>
      <c r="B725" t="str">
        <f>IF('Source - Funds'!A725="","",'Source - Funds'!A725)</f>
        <v/>
      </c>
      <c r="C725" t="str">
        <f>IF('Source - Funds'!B725="","",'Source - Funds'!B725)</f>
        <v/>
      </c>
      <c r="D725" t="str">
        <f>IF('Source - Funds'!C725="","",'Source - Funds'!C725)</f>
        <v/>
      </c>
      <c r="E725" t="str">
        <f>IF('Source - Funds'!D725="","",'Source - Funds'!D725)</f>
        <v/>
      </c>
      <c r="F725" t="str">
        <f>IF('Source - Funds'!E725="","",'Source - Funds'!E725)</f>
        <v/>
      </c>
      <c r="G725" t="str">
        <f>IF('Source - Funds'!F725="","",'Source - Funds'!F725)</f>
        <v/>
      </c>
      <c r="H725" t="str">
        <f>IF('Source - Funds'!G725="","",'Source - Funds'!G725)</f>
        <v/>
      </c>
      <c r="I725" t="str">
        <f>IF('Source - Funds'!H725="","",'Source - Funds'!H725)</f>
        <v/>
      </c>
      <c r="J725" t="str">
        <f>IF('Source - Funds'!I725="","",'Source - Funds'!I725)</f>
        <v/>
      </c>
      <c r="K725" t="str">
        <f>IF('Source - Funds'!J725="","",'Source - Funds'!J725)</f>
        <v/>
      </c>
      <c r="L725">
        <f t="shared" si="110"/>
        <v>0</v>
      </c>
      <c r="M725">
        <v>1.04</v>
      </c>
      <c r="N725" s="24">
        <f t="shared" si="111"/>
        <v>0</v>
      </c>
      <c r="O725" s="24" t="str">
        <f t="shared" si="112"/>
        <v/>
      </c>
      <c r="P725" s="23" t="e">
        <f t="shared" si="113"/>
        <v>#VALUE!</v>
      </c>
    </row>
    <row r="726" spans="1:16" x14ac:dyDescent="0.3">
      <c r="A726" t="str">
        <f t="shared" si="109"/>
        <v/>
      </c>
      <c r="B726" t="str">
        <f>IF('Source - Funds'!A726="","",'Source - Funds'!A726)</f>
        <v/>
      </c>
      <c r="C726" t="str">
        <f>IF('Source - Funds'!B726="","",'Source - Funds'!B726)</f>
        <v/>
      </c>
      <c r="D726" t="str">
        <f>IF('Source - Funds'!C726="","",'Source - Funds'!C726)</f>
        <v/>
      </c>
      <c r="E726" t="str">
        <f>IF('Source - Funds'!D726="","",'Source - Funds'!D726)</f>
        <v/>
      </c>
      <c r="F726" t="str">
        <f>IF('Source - Funds'!E726="","",'Source - Funds'!E726)</f>
        <v/>
      </c>
      <c r="G726" t="str">
        <f>IF('Source - Funds'!F726="","",'Source - Funds'!F726)</f>
        <v/>
      </c>
      <c r="H726" t="str">
        <f>IF('Source - Funds'!G726="","",'Source - Funds'!G726)</f>
        <v/>
      </c>
      <c r="I726" t="str">
        <f>IF('Source - Funds'!H726="","",'Source - Funds'!H726)</f>
        <v/>
      </c>
      <c r="J726" t="str">
        <f>IF('Source - Funds'!I726="","",'Source - Funds'!I726)</f>
        <v/>
      </c>
      <c r="K726" t="str">
        <f>IF('Source - Funds'!J726="","",'Source - Funds'!J726)</f>
        <v/>
      </c>
      <c r="L726">
        <f t="shared" si="110"/>
        <v>0</v>
      </c>
      <c r="M726">
        <v>1.04</v>
      </c>
      <c r="N726" s="24">
        <f t="shared" si="111"/>
        <v>0</v>
      </c>
      <c r="O726" s="24" t="str">
        <f t="shared" si="112"/>
        <v/>
      </c>
      <c r="P726" s="23" t="e">
        <f t="shared" si="113"/>
        <v>#VALUE!</v>
      </c>
    </row>
    <row r="727" spans="1:16" x14ac:dyDescent="0.3">
      <c r="A727" t="str">
        <f t="shared" si="109"/>
        <v/>
      </c>
      <c r="B727" t="str">
        <f>IF('Source - Funds'!A727="","",'Source - Funds'!A727)</f>
        <v/>
      </c>
      <c r="C727" t="str">
        <f>IF('Source - Funds'!B727="","",'Source - Funds'!B727)</f>
        <v/>
      </c>
      <c r="D727" t="str">
        <f>IF('Source - Funds'!C727="","",'Source - Funds'!C727)</f>
        <v/>
      </c>
      <c r="E727" t="str">
        <f>IF('Source - Funds'!D727="","",'Source - Funds'!D727)</f>
        <v/>
      </c>
      <c r="F727" t="str">
        <f>IF('Source - Funds'!E727="","",'Source - Funds'!E727)</f>
        <v/>
      </c>
      <c r="G727" t="str">
        <f>IF('Source - Funds'!F727="","",'Source - Funds'!F727)</f>
        <v/>
      </c>
      <c r="H727" t="str">
        <f>IF('Source - Funds'!G727="","",'Source - Funds'!G727)</f>
        <v/>
      </c>
      <c r="I727" t="str">
        <f>IF('Source - Funds'!H727="","",'Source - Funds'!H727)</f>
        <v/>
      </c>
      <c r="J727" t="str">
        <f>IF('Source - Funds'!I727="","",'Source - Funds'!I727)</f>
        <v/>
      </c>
      <c r="K727" t="str">
        <f>IF('Source - Funds'!J727="","",'Source - Funds'!J727)</f>
        <v/>
      </c>
      <c r="L727">
        <f t="shared" si="110"/>
        <v>0</v>
      </c>
      <c r="M727">
        <v>1.04</v>
      </c>
      <c r="N727" s="24">
        <f t="shared" si="111"/>
        <v>0</v>
      </c>
      <c r="O727" s="24" t="str">
        <f t="shared" si="112"/>
        <v/>
      </c>
      <c r="P727" s="23" t="e">
        <f t="shared" si="113"/>
        <v>#VALUE!</v>
      </c>
    </row>
    <row r="728" spans="1:16" x14ac:dyDescent="0.3">
      <c r="A728" t="str">
        <f t="shared" si="109"/>
        <v/>
      </c>
      <c r="B728" t="str">
        <f>IF('Source - Funds'!A728="","",'Source - Funds'!A728)</f>
        <v/>
      </c>
      <c r="C728" t="str">
        <f>IF('Source - Funds'!B728="","",'Source - Funds'!B728)</f>
        <v/>
      </c>
      <c r="D728" t="str">
        <f>IF('Source - Funds'!C728="","",'Source - Funds'!C728)</f>
        <v/>
      </c>
      <c r="E728" t="str">
        <f>IF('Source - Funds'!D728="","",'Source - Funds'!D728)</f>
        <v/>
      </c>
      <c r="F728" t="str">
        <f>IF('Source - Funds'!E728="","",'Source - Funds'!E728)</f>
        <v/>
      </c>
      <c r="G728" t="str">
        <f>IF('Source - Funds'!F728="","",'Source - Funds'!F728)</f>
        <v/>
      </c>
      <c r="H728" t="str">
        <f>IF('Source - Funds'!G728="","",'Source - Funds'!G728)</f>
        <v/>
      </c>
      <c r="I728" t="str">
        <f>IF('Source - Funds'!H728="","",'Source - Funds'!H728)</f>
        <v/>
      </c>
      <c r="J728" t="str">
        <f>IF('Source - Funds'!I728="","",'Source - Funds'!I728)</f>
        <v/>
      </c>
      <c r="K728" t="str">
        <f>IF('Source - Funds'!J728="","",'Source - Funds'!J728)</f>
        <v/>
      </c>
      <c r="L728">
        <f t="shared" si="110"/>
        <v>0</v>
      </c>
      <c r="M728">
        <v>1.04</v>
      </c>
      <c r="N728" s="24">
        <f t="shared" si="111"/>
        <v>0</v>
      </c>
      <c r="O728" s="24" t="str">
        <f t="shared" si="112"/>
        <v/>
      </c>
      <c r="P728" s="23" t="e">
        <f t="shared" si="113"/>
        <v>#VALUE!</v>
      </c>
    </row>
    <row r="729" spans="1:16" x14ac:dyDescent="0.3">
      <c r="A729" t="str">
        <f t="shared" si="109"/>
        <v/>
      </c>
      <c r="B729" t="str">
        <f>IF('Source - Funds'!A729="","",'Source - Funds'!A729)</f>
        <v/>
      </c>
      <c r="C729" t="str">
        <f>IF('Source - Funds'!B729="","",'Source - Funds'!B729)</f>
        <v/>
      </c>
      <c r="D729" t="str">
        <f>IF('Source - Funds'!C729="","",'Source - Funds'!C729)</f>
        <v/>
      </c>
      <c r="E729" t="str">
        <f>IF('Source - Funds'!D729="","",'Source - Funds'!D729)</f>
        <v/>
      </c>
      <c r="F729" t="str">
        <f>IF('Source - Funds'!E729="","",'Source - Funds'!E729)</f>
        <v/>
      </c>
      <c r="G729" t="str">
        <f>IF('Source - Funds'!F729="","",'Source - Funds'!F729)</f>
        <v/>
      </c>
      <c r="H729" t="str">
        <f>IF('Source - Funds'!G729="","",'Source - Funds'!G729)</f>
        <v/>
      </c>
      <c r="I729" t="str">
        <f>IF('Source - Funds'!H729="","",'Source - Funds'!H729)</f>
        <v/>
      </c>
      <c r="J729" t="str">
        <f>IF('Source - Funds'!I729="","",'Source - Funds'!I729)</f>
        <v/>
      </c>
      <c r="K729" t="str">
        <f>IF('Source - Funds'!J729="","",'Source - Funds'!J729)</f>
        <v/>
      </c>
      <c r="L729">
        <f t="shared" si="110"/>
        <v>0</v>
      </c>
      <c r="M729">
        <v>1.04</v>
      </c>
      <c r="N729" s="24">
        <f t="shared" si="111"/>
        <v>0</v>
      </c>
      <c r="O729" s="24" t="str">
        <f t="shared" si="112"/>
        <v/>
      </c>
      <c r="P729" s="23" t="e">
        <f t="shared" si="113"/>
        <v>#VALUE!</v>
      </c>
    </row>
    <row r="730" spans="1:16" x14ac:dyDescent="0.3">
      <c r="A730" t="str">
        <f t="shared" si="109"/>
        <v/>
      </c>
      <c r="B730" t="str">
        <f>IF('Source - Funds'!A730="","",'Source - Funds'!A730)</f>
        <v/>
      </c>
      <c r="C730" t="str">
        <f>IF('Source - Funds'!B730="","",'Source - Funds'!B730)</f>
        <v/>
      </c>
      <c r="D730" t="str">
        <f>IF('Source - Funds'!C730="","",'Source - Funds'!C730)</f>
        <v/>
      </c>
      <c r="E730" t="str">
        <f>IF('Source - Funds'!D730="","",'Source - Funds'!D730)</f>
        <v/>
      </c>
      <c r="F730" t="str">
        <f>IF('Source - Funds'!E730="","",'Source - Funds'!E730)</f>
        <v/>
      </c>
      <c r="G730" t="str">
        <f>IF('Source - Funds'!F730="","",'Source - Funds'!F730)</f>
        <v/>
      </c>
      <c r="H730" t="str">
        <f>IF('Source - Funds'!G730="","",'Source - Funds'!G730)</f>
        <v/>
      </c>
      <c r="I730" t="str">
        <f>IF('Source - Funds'!H730="","",'Source - Funds'!H730)</f>
        <v/>
      </c>
      <c r="J730" t="str">
        <f>IF('Source - Funds'!I730="","",'Source - Funds'!I730)</f>
        <v/>
      </c>
      <c r="K730" t="str">
        <f>IF('Source - Funds'!J730="","",'Source - Funds'!J730)</f>
        <v/>
      </c>
      <c r="L730">
        <f t="shared" si="110"/>
        <v>0</v>
      </c>
      <c r="M730">
        <v>1.04</v>
      </c>
      <c r="N730" s="24">
        <f t="shared" si="111"/>
        <v>0</v>
      </c>
      <c r="O730" s="24" t="str">
        <f t="shared" si="112"/>
        <v/>
      </c>
      <c r="P730" s="23" t="e">
        <f t="shared" si="113"/>
        <v>#VALUE!</v>
      </c>
    </row>
    <row r="731" spans="1:16" x14ac:dyDescent="0.3">
      <c r="A731" t="str">
        <f t="shared" si="109"/>
        <v/>
      </c>
      <c r="B731" t="str">
        <f>IF('Source - Funds'!A731="","",'Source - Funds'!A731)</f>
        <v/>
      </c>
      <c r="C731" t="str">
        <f>IF('Source - Funds'!B731="","",'Source - Funds'!B731)</f>
        <v/>
      </c>
      <c r="D731" t="str">
        <f>IF('Source - Funds'!C731="","",'Source - Funds'!C731)</f>
        <v/>
      </c>
      <c r="E731" t="str">
        <f>IF('Source - Funds'!D731="","",'Source - Funds'!D731)</f>
        <v/>
      </c>
      <c r="F731" t="str">
        <f>IF('Source - Funds'!E731="","",'Source - Funds'!E731)</f>
        <v/>
      </c>
      <c r="G731" t="str">
        <f>IF('Source - Funds'!F731="","",'Source - Funds'!F731)</f>
        <v/>
      </c>
      <c r="H731" t="str">
        <f>IF('Source - Funds'!G731="","",'Source - Funds'!G731)</f>
        <v/>
      </c>
      <c r="I731" t="str">
        <f>IF('Source - Funds'!H731="","",'Source - Funds'!H731)</f>
        <v/>
      </c>
      <c r="J731" t="str">
        <f>IF('Source - Funds'!I731="","",'Source - Funds'!I731)</f>
        <v/>
      </c>
      <c r="K731" t="str">
        <f>IF('Source - Funds'!J731="","",'Source - Funds'!J731)</f>
        <v/>
      </c>
      <c r="L731">
        <f t="shared" si="110"/>
        <v>0</v>
      </c>
      <c r="M731">
        <v>1.04</v>
      </c>
      <c r="N731" s="24">
        <f t="shared" si="111"/>
        <v>0</v>
      </c>
      <c r="O731" s="24" t="str">
        <f t="shared" si="112"/>
        <v/>
      </c>
      <c r="P731" s="23" t="e">
        <f t="shared" si="113"/>
        <v>#VALUE!</v>
      </c>
    </row>
    <row r="732" spans="1:16" x14ac:dyDescent="0.3">
      <c r="A732" t="str">
        <f t="shared" si="109"/>
        <v/>
      </c>
      <c r="B732" t="str">
        <f>IF('Source - Funds'!A732="","",'Source - Funds'!A732)</f>
        <v/>
      </c>
      <c r="C732" t="str">
        <f>IF('Source - Funds'!B732="","",'Source - Funds'!B732)</f>
        <v/>
      </c>
      <c r="D732" t="str">
        <f>IF('Source - Funds'!C732="","",'Source - Funds'!C732)</f>
        <v/>
      </c>
      <c r="E732" t="str">
        <f>IF('Source - Funds'!D732="","",'Source - Funds'!D732)</f>
        <v/>
      </c>
      <c r="F732" t="str">
        <f>IF('Source - Funds'!E732="","",'Source - Funds'!E732)</f>
        <v/>
      </c>
      <c r="G732" t="str">
        <f>IF('Source - Funds'!F732="","",'Source - Funds'!F732)</f>
        <v/>
      </c>
      <c r="H732" t="str">
        <f>IF('Source - Funds'!G732="","",'Source - Funds'!G732)</f>
        <v/>
      </c>
      <c r="I732" t="str">
        <f>IF('Source - Funds'!H732="","",'Source - Funds'!H732)</f>
        <v/>
      </c>
      <c r="J732" t="str">
        <f>IF('Source - Funds'!I732="","",'Source - Funds'!I732)</f>
        <v/>
      </c>
      <c r="K732" t="str">
        <f>IF('Source - Funds'!J732="","",'Source - Funds'!J732)</f>
        <v/>
      </c>
      <c r="L732">
        <f t="shared" si="110"/>
        <v>0</v>
      </c>
      <c r="M732">
        <v>1.04</v>
      </c>
      <c r="N732" s="24">
        <f t="shared" si="111"/>
        <v>0</v>
      </c>
      <c r="O732" s="24" t="str">
        <f t="shared" si="112"/>
        <v/>
      </c>
      <c r="P732" s="23" t="e">
        <f t="shared" si="113"/>
        <v>#VALUE!</v>
      </c>
    </row>
    <row r="733" spans="1:16" x14ac:dyDescent="0.3">
      <c r="A733" t="str">
        <f t="shared" si="109"/>
        <v/>
      </c>
      <c r="B733" t="str">
        <f>IF('Source - Funds'!A733="","",'Source - Funds'!A733)</f>
        <v/>
      </c>
      <c r="C733" t="str">
        <f>IF('Source - Funds'!B733="","",'Source - Funds'!B733)</f>
        <v/>
      </c>
      <c r="D733" t="str">
        <f>IF('Source - Funds'!C733="","",'Source - Funds'!C733)</f>
        <v/>
      </c>
      <c r="E733" t="str">
        <f>IF('Source - Funds'!D733="","",'Source - Funds'!D733)</f>
        <v/>
      </c>
      <c r="F733" t="str">
        <f>IF('Source - Funds'!E733="","",'Source - Funds'!E733)</f>
        <v/>
      </c>
      <c r="G733" t="str">
        <f>IF('Source - Funds'!F733="","",'Source - Funds'!F733)</f>
        <v/>
      </c>
      <c r="H733" t="str">
        <f>IF('Source - Funds'!G733="","",'Source - Funds'!G733)</f>
        <v/>
      </c>
      <c r="I733" t="str">
        <f>IF('Source - Funds'!H733="","",'Source - Funds'!H733)</f>
        <v/>
      </c>
      <c r="J733" t="str">
        <f>IF('Source - Funds'!I733="","",'Source - Funds'!I733)</f>
        <v/>
      </c>
      <c r="K733" t="str">
        <f>IF('Source - Funds'!J733="","",'Source - Funds'!J733)</f>
        <v/>
      </c>
      <c r="L733">
        <f t="shared" si="110"/>
        <v>0</v>
      </c>
      <c r="M733">
        <v>1.04</v>
      </c>
      <c r="N733" s="24">
        <f t="shared" si="111"/>
        <v>0</v>
      </c>
      <c r="O733" s="24" t="str">
        <f t="shared" si="112"/>
        <v/>
      </c>
      <c r="P733" s="23" t="e">
        <f t="shared" si="113"/>
        <v>#VALUE!</v>
      </c>
    </row>
    <row r="734" spans="1:16" x14ac:dyDescent="0.3">
      <c r="A734" t="str">
        <f t="shared" si="109"/>
        <v/>
      </c>
      <c r="B734" t="str">
        <f>IF('Source - Funds'!A734="","",'Source - Funds'!A734)</f>
        <v/>
      </c>
      <c r="C734" t="str">
        <f>IF('Source - Funds'!B734="","",'Source - Funds'!B734)</f>
        <v/>
      </c>
      <c r="D734" t="str">
        <f>IF('Source - Funds'!C734="","",'Source - Funds'!C734)</f>
        <v/>
      </c>
      <c r="E734" t="str">
        <f>IF('Source - Funds'!D734="","",'Source - Funds'!D734)</f>
        <v/>
      </c>
      <c r="F734" t="str">
        <f>IF('Source - Funds'!E734="","",'Source - Funds'!E734)</f>
        <v/>
      </c>
      <c r="G734" t="str">
        <f>IF('Source - Funds'!F734="","",'Source - Funds'!F734)</f>
        <v/>
      </c>
      <c r="H734" t="str">
        <f>IF('Source - Funds'!G734="","",'Source - Funds'!G734)</f>
        <v/>
      </c>
      <c r="I734" t="str">
        <f>IF('Source - Funds'!H734="","",'Source - Funds'!H734)</f>
        <v/>
      </c>
      <c r="J734" t="str">
        <f>IF('Source - Funds'!I734="","",'Source - Funds'!I734)</f>
        <v/>
      </c>
      <c r="K734" t="str">
        <f>IF('Source - Funds'!J734="","",'Source - Funds'!J734)</f>
        <v/>
      </c>
      <c r="L734">
        <f t="shared" si="110"/>
        <v>0</v>
      </c>
      <c r="M734">
        <v>1.04</v>
      </c>
      <c r="N734" s="24">
        <f t="shared" si="111"/>
        <v>0</v>
      </c>
      <c r="O734" s="24" t="str">
        <f t="shared" si="112"/>
        <v/>
      </c>
      <c r="P734" s="23" t="e">
        <f t="shared" si="113"/>
        <v>#VALUE!</v>
      </c>
    </row>
    <row r="735" spans="1:16" x14ac:dyDescent="0.3">
      <c r="A735" t="str">
        <f t="shared" si="109"/>
        <v/>
      </c>
      <c r="B735" t="str">
        <f>IF('Source - Funds'!A735="","",'Source - Funds'!A735)</f>
        <v/>
      </c>
      <c r="C735" t="str">
        <f>IF('Source - Funds'!B735="","",'Source - Funds'!B735)</f>
        <v/>
      </c>
      <c r="D735" t="str">
        <f>IF('Source - Funds'!C735="","",'Source - Funds'!C735)</f>
        <v/>
      </c>
      <c r="E735" t="str">
        <f>IF('Source - Funds'!D735="","",'Source - Funds'!D735)</f>
        <v/>
      </c>
      <c r="F735" t="str">
        <f>IF('Source - Funds'!E735="","",'Source - Funds'!E735)</f>
        <v/>
      </c>
      <c r="G735" t="str">
        <f>IF('Source - Funds'!F735="","",'Source - Funds'!F735)</f>
        <v/>
      </c>
      <c r="H735" t="str">
        <f>IF('Source - Funds'!G735="","",'Source - Funds'!G735)</f>
        <v/>
      </c>
      <c r="I735" t="str">
        <f>IF('Source - Funds'!H735="","",'Source - Funds'!H735)</f>
        <v/>
      </c>
      <c r="J735" t="str">
        <f>IF('Source - Funds'!I735="","",'Source - Funds'!I735)</f>
        <v/>
      </c>
      <c r="K735" t="str">
        <f>IF('Source - Funds'!J735="","",'Source - Funds'!J735)</f>
        <v/>
      </c>
      <c r="L735">
        <f t="shared" si="110"/>
        <v>0</v>
      </c>
      <c r="M735">
        <v>1.04</v>
      </c>
      <c r="N735" s="24">
        <f t="shared" si="111"/>
        <v>0</v>
      </c>
      <c r="O735" s="24" t="str">
        <f t="shared" si="112"/>
        <v/>
      </c>
      <c r="P735" s="23" t="e">
        <f t="shared" si="113"/>
        <v>#VALUE!</v>
      </c>
    </row>
    <row r="736" spans="1:16" x14ac:dyDescent="0.3">
      <c r="A736" t="str">
        <f t="shared" si="109"/>
        <v/>
      </c>
      <c r="B736" t="str">
        <f>IF('Source - Funds'!A736="","",'Source - Funds'!A736)</f>
        <v/>
      </c>
      <c r="C736" t="str">
        <f>IF('Source - Funds'!B736="","",'Source - Funds'!B736)</f>
        <v/>
      </c>
      <c r="D736" t="str">
        <f>IF('Source - Funds'!C736="","",'Source - Funds'!C736)</f>
        <v/>
      </c>
      <c r="E736" t="str">
        <f>IF('Source - Funds'!D736="","",'Source - Funds'!D736)</f>
        <v/>
      </c>
      <c r="F736" t="str">
        <f>IF('Source - Funds'!E736="","",'Source - Funds'!E736)</f>
        <v/>
      </c>
      <c r="G736" t="str">
        <f>IF('Source - Funds'!F736="","",'Source - Funds'!F736)</f>
        <v/>
      </c>
      <c r="H736" t="str">
        <f>IF('Source - Funds'!G736="","",'Source - Funds'!G736)</f>
        <v/>
      </c>
      <c r="I736" t="str">
        <f>IF('Source - Funds'!H736="","",'Source - Funds'!H736)</f>
        <v/>
      </c>
      <c r="J736" t="str">
        <f>IF('Source - Funds'!I736="","",'Source - Funds'!I736)</f>
        <v/>
      </c>
      <c r="K736" t="str">
        <f>IF('Source - Funds'!J736="","",'Source - Funds'!J736)</f>
        <v/>
      </c>
      <c r="L736">
        <f t="shared" si="110"/>
        <v>0</v>
      </c>
      <c r="M736">
        <v>1.04</v>
      </c>
      <c r="N736" s="24">
        <f t="shared" si="111"/>
        <v>0</v>
      </c>
      <c r="O736" s="24" t="str">
        <f t="shared" si="112"/>
        <v/>
      </c>
      <c r="P736" s="23" t="e">
        <f t="shared" si="113"/>
        <v>#VALUE!</v>
      </c>
    </row>
    <row r="737" spans="1:16" x14ac:dyDescent="0.3">
      <c r="A737" t="str">
        <f t="shared" si="109"/>
        <v/>
      </c>
      <c r="B737" t="str">
        <f>IF('Source - Funds'!A737="","",'Source - Funds'!A737)</f>
        <v/>
      </c>
      <c r="C737" t="str">
        <f>IF('Source - Funds'!B737="","",'Source - Funds'!B737)</f>
        <v/>
      </c>
      <c r="D737" t="str">
        <f>IF('Source - Funds'!C737="","",'Source - Funds'!C737)</f>
        <v/>
      </c>
      <c r="E737" t="str">
        <f>IF('Source - Funds'!D737="","",'Source - Funds'!D737)</f>
        <v/>
      </c>
      <c r="F737" t="str">
        <f>IF('Source - Funds'!E737="","",'Source - Funds'!E737)</f>
        <v/>
      </c>
      <c r="G737" t="str">
        <f>IF('Source - Funds'!F737="","",'Source - Funds'!F737)</f>
        <v/>
      </c>
      <c r="H737" t="str">
        <f>IF('Source - Funds'!G737="","",'Source - Funds'!G737)</f>
        <v/>
      </c>
      <c r="I737" t="str">
        <f>IF('Source - Funds'!H737="","",'Source - Funds'!H737)</f>
        <v/>
      </c>
      <c r="J737" t="str">
        <f>IF('Source - Funds'!I737="","",'Source - Funds'!I737)</f>
        <v/>
      </c>
      <c r="K737" t="str">
        <f>IF('Source - Funds'!J737="","",'Source - Funds'!J737)</f>
        <v/>
      </c>
      <c r="L737">
        <f t="shared" si="110"/>
        <v>0</v>
      </c>
      <c r="M737">
        <v>1.04</v>
      </c>
      <c r="N737" s="24">
        <f t="shared" si="111"/>
        <v>0</v>
      </c>
      <c r="O737" s="24" t="str">
        <f t="shared" si="112"/>
        <v/>
      </c>
      <c r="P737" s="23" t="e">
        <f t="shared" si="113"/>
        <v>#VALUE!</v>
      </c>
    </row>
    <row r="738" spans="1:16" x14ac:dyDescent="0.3">
      <c r="A738" t="str">
        <f t="shared" si="109"/>
        <v/>
      </c>
      <c r="B738" t="str">
        <f>IF('Source - Funds'!A738="","",'Source - Funds'!A738)</f>
        <v/>
      </c>
      <c r="C738" t="str">
        <f>IF('Source - Funds'!B738="","",'Source - Funds'!B738)</f>
        <v/>
      </c>
      <c r="D738" t="str">
        <f>IF('Source - Funds'!C738="","",'Source - Funds'!C738)</f>
        <v/>
      </c>
      <c r="E738" t="str">
        <f>IF('Source - Funds'!D738="","",'Source - Funds'!D738)</f>
        <v/>
      </c>
      <c r="F738" t="str">
        <f>IF('Source - Funds'!E738="","",'Source - Funds'!E738)</f>
        <v/>
      </c>
      <c r="G738" t="str">
        <f>IF('Source - Funds'!F738="","",'Source - Funds'!F738)</f>
        <v/>
      </c>
      <c r="H738" t="str">
        <f>IF('Source - Funds'!G738="","",'Source - Funds'!G738)</f>
        <v/>
      </c>
      <c r="I738" t="str">
        <f>IF('Source - Funds'!H738="","",'Source - Funds'!H738)</f>
        <v/>
      </c>
      <c r="J738" t="str">
        <f>IF('Source - Funds'!I738="","",'Source - Funds'!I738)</f>
        <v/>
      </c>
      <c r="K738" t="str">
        <f>IF('Source - Funds'!J738="","",'Source - Funds'!J738)</f>
        <v/>
      </c>
      <c r="L738">
        <f t="shared" si="110"/>
        <v>0</v>
      </c>
      <c r="M738">
        <v>1.04</v>
      </c>
      <c r="N738" s="24">
        <f t="shared" si="111"/>
        <v>0</v>
      </c>
      <c r="O738" s="24" t="str">
        <f t="shared" si="112"/>
        <v/>
      </c>
      <c r="P738" s="23" t="e">
        <f t="shared" si="113"/>
        <v>#VALUE!</v>
      </c>
    </row>
    <row r="739" spans="1:16" x14ac:dyDescent="0.3">
      <c r="A739" t="str">
        <f t="shared" si="109"/>
        <v/>
      </c>
      <c r="B739" t="str">
        <f>IF('Source - Funds'!A739="","",'Source - Funds'!A739)</f>
        <v/>
      </c>
      <c r="C739" t="str">
        <f>IF('Source - Funds'!B739="","",'Source - Funds'!B739)</f>
        <v/>
      </c>
      <c r="D739" t="str">
        <f>IF('Source - Funds'!C739="","",'Source - Funds'!C739)</f>
        <v/>
      </c>
      <c r="E739" t="str">
        <f>IF('Source - Funds'!D739="","",'Source - Funds'!D739)</f>
        <v/>
      </c>
      <c r="F739" t="str">
        <f>IF('Source - Funds'!E739="","",'Source - Funds'!E739)</f>
        <v/>
      </c>
      <c r="G739" t="str">
        <f>IF('Source - Funds'!F739="","",'Source - Funds'!F739)</f>
        <v/>
      </c>
      <c r="H739" t="str">
        <f>IF('Source - Funds'!G739="","",'Source - Funds'!G739)</f>
        <v/>
      </c>
      <c r="I739" t="str">
        <f>IF('Source - Funds'!H739="","",'Source - Funds'!H739)</f>
        <v/>
      </c>
      <c r="J739" t="str">
        <f>IF('Source - Funds'!I739="","",'Source - Funds'!I739)</f>
        <v/>
      </c>
      <c r="K739" t="str">
        <f>IF('Source - Funds'!J739="","",'Source - Funds'!J739)</f>
        <v/>
      </c>
      <c r="L739">
        <f t="shared" si="110"/>
        <v>0</v>
      </c>
      <c r="M739">
        <v>1.04</v>
      </c>
      <c r="N739" s="24">
        <f t="shared" si="111"/>
        <v>0</v>
      </c>
      <c r="O739" s="24" t="str">
        <f t="shared" si="112"/>
        <v/>
      </c>
      <c r="P739" s="23" t="e">
        <f t="shared" si="113"/>
        <v>#VALUE!</v>
      </c>
    </row>
    <row r="740" spans="1:16" x14ac:dyDescent="0.3">
      <c r="A740" t="str">
        <f t="shared" si="109"/>
        <v/>
      </c>
      <c r="B740" t="str">
        <f>IF('Source - Funds'!A740="","",'Source - Funds'!A740)</f>
        <v/>
      </c>
      <c r="C740" t="str">
        <f>IF('Source - Funds'!B740="","",'Source - Funds'!B740)</f>
        <v/>
      </c>
      <c r="D740" t="str">
        <f>IF('Source - Funds'!C740="","",'Source - Funds'!C740)</f>
        <v/>
      </c>
      <c r="E740" t="str">
        <f>IF('Source - Funds'!D740="","",'Source - Funds'!D740)</f>
        <v/>
      </c>
      <c r="F740" t="str">
        <f>IF('Source - Funds'!E740="","",'Source - Funds'!E740)</f>
        <v/>
      </c>
      <c r="G740" t="str">
        <f>IF('Source - Funds'!F740="","",'Source - Funds'!F740)</f>
        <v/>
      </c>
      <c r="H740" t="str">
        <f>IF('Source - Funds'!G740="","",'Source - Funds'!G740)</f>
        <v/>
      </c>
      <c r="I740" t="str">
        <f>IF('Source - Funds'!H740="","",'Source - Funds'!H740)</f>
        <v/>
      </c>
      <c r="J740" t="str">
        <f>IF('Source - Funds'!I740="","",'Source - Funds'!I740)</f>
        <v/>
      </c>
      <c r="K740" t="str">
        <f>IF('Source - Funds'!J740="","",'Source - Funds'!J740)</f>
        <v/>
      </c>
      <c r="L740">
        <f t="shared" si="110"/>
        <v>0</v>
      </c>
      <c r="M740">
        <v>1.04</v>
      </c>
      <c r="N740" s="24">
        <f t="shared" si="111"/>
        <v>0</v>
      </c>
      <c r="O740" s="24" t="str">
        <f t="shared" si="112"/>
        <v/>
      </c>
      <c r="P740" s="23" t="e">
        <f t="shared" si="113"/>
        <v>#VALUE!</v>
      </c>
    </row>
    <row r="741" spans="1:16" x14ac:dyDescent="0.3">
      <c r="A741" t="str">
        <f t="shared" si="109"/>
        <v/>
      </c>
      <c r="B741" t="str">
        <f>IF('Source - Funds'!A741="","",'Source - Funds'!A741)</f>
        <v/>
      </c>
      <c r="C741" t="str">
        <f>IF('Source - Funds'!B741="","",'Source - Funds'!B741)</f>
        <v/>
      </c>
      <c r="D741" t="str">
        <f>IF('Source - Funds'!C741="","",'Source - Funds'!C741)</f>
        <v/>
      </c>
      <c r="E741" t="str">
        <f>IF('Source - Funds'!D741="","",'Source - Funds'!D741)</f>
        <v/>
      </c>
      <c r="F741" t="str">
        <f>IF('Source - Funds'!E741="","",'Source - Funds'!E741)</f>
        <v/>
      </c>
      <c r="G741" t="str">
        <f>IF('Source - Funds'!F741="","",'Source - Funds'!F741)</f>
        <v/>
      </c>
      <c r="H741" t="str">
        <f>IF('Source - Funds'!G741="","",'Source - Funds'!G741)</f>
        <v/>
      </c>
      <c r="I741" t="str">
        <f>IF('Source - Funds'!H741="","",'Source - Funds'!H741)</f>
        <v/>
      </c>
      <c r="J741" t="str">
        <f>IF('Source - Funds'!I741="","",'Source - Funds'!I741)</f>
        <v/>
      </c>
      <c r="K741" t="str">
        <f>IF('Source - Funds'!J741="","",'Source - Funds'!J741)</f>
        <v/>
      </c>
      <c r="L741">
        <f t="shared" si="110"/>
        <v>0</v>
      </c>
      <c r="M741">
        <v>1.04</v>
      </c>
      <c r="N741" s="24">
        <f t="shared" si="111"/>
        <v>0</v>
      </c>
      <c r="O741" s="24" t="str">
        <f t="shared" si="112"/>
        <v/>
      </c>
      <c r="P741" s="23" t="e">
        <f t="shared" si="113"/>
        <v>#VALUE!</v>
      </c>
    </row>
    <row r="742" spans="1:16" x14ac:dyDescent="0.3">
      <c r="A742" t="str">
        <f t="shared" si="109"/>
        <v/>
      </c>
      <c r="B742" t="str">
        <f>IF('Source - Funds'!A742="","",'Source - Funds'!A742)</f>
        <v/>
      </c>
      <c r="C742" t="str">
        <f>IF('Source - Funds'!B742="","",'Source - Funds'!B742)</f>
        <v/>
      </c>
      <c r="D742" t="str">
        <f>IF('Source - Funds'!C742="","",'Source - Funds'!C742)</f>
        <v/>
      </c>
      <c r="E742" t="str">
        <f>IF('Source - Funds'!D742="","",'Source - Funds'!D742)</f>
        <v/>
      </c>
      <c r="F742" t="str">
        <f>IF('Source - Funds'!E742="","",'Source - Funds'!E742)</f>
        <v/>
      </c>
      <c r="G742" t="str">
        <f>IF('Source - Funds'!F742="","",'Source - Funds'!F742)</f>
        <v/>
      </c>
      <c r="H742" t="str">
        <f>IF('Source - Funds'!G742="","",'Source - Funds'!G742)</f>
        <v/>
      </c>
      <c r="I742" t="str">
        <f>IF('Source - Funds'!H742="","",'Source - Funds'!H742)</f>
        <v/>
      </c>
      <c r="J742" t="str">
        <f>IF('Source - Funds'!I742="","",'Source - Funds'!I742)</f>
        <v/>
      </c>
      <c r="K742" t="str">
        <f>IF('Source - Funds'!J742="","",'Source - Funds'!J742)</f>
        <v/>
      </c>
      <c r="L742">
        <f t="shared" si="110"/>
        <v>0</v>
      </c>
      <c r="M742">
        <v>1.04</v>
      </c>
      <c r="N742" s="24">
        <f t="shared" si="111"/>
        <v>0</v>
      </c>
      <c r="O742" s="24" t="str">
        <f t="shared" si="112"/>
        <v/>
      </c>
      <c r="P742" s="23" t="e">
        <f t="shared" si="113"/>
        <v>#VALUE!</v>
      </c>
    </row>
    <row r="743" spans="1:16" x14ac:dyDescent="0.3">
      <c r="A743" t="str">
        <f t="shared" si="109"/>
        <v/>
      </c>
      <c r="B743" t="str">
        <f>IF('Source - Funds'!A743="","",'Source - Funds'!A743)</f>
        <v/>
      </c>
      <c r="C743" t="str">
        <f>IF('Source - Funds'!B743="","",'Source - Funds'!B743)</f>
        <v/>
      </c>
      <c r="D743" t="str">
        <f>IF('Source - Funds'!C743="","",'Source - Funds'!C743)</f>
        <v/>
      </c>
      <c r="E743" t="str">
        <f>IF('Source - Funds'!D743="","",'Source - Funds'!D743)</f>
        <v/>
      </c>
      <c r="F743" t="str">
        <f>IF('Source - Funds'!E743="","",'Source - Funds'!E743)</f>
        <v/>
      </c>
      <c r="G743" t="str">
        <f>IF('Source - Funds'!F743="","",'Source - Funds'!F743)</f>
        <v/>
      </c>
      <c r="H743" t="str">
        <f>IF('Source - Funds'!G743="","",'Source - Funds'!G743)</f>
        <v/>
      </c>
      <c r="I743" t="str">
        <f>IF('Source - Funds'!H743="","",'Source - Funds'!H743)</f>
        <v/>
      </c>
      <c r="J743" t="str">
        <f>IF('Source - Funds'!I743="","",'Source - Funds'!I743)</f>
        <v/>
      </c>
      <c r="K743" t="str">
        <f>IF('Source - Funds'!J743="","",'Source - Funds'!J743)</f>
        <v/>
      </c>
      <c r="L743">
        <f t="shared" si="110"/>
        <v>0</v>
      </c>
      <c r="M743">
        <v>1.04</v>
      </c>
      <c r="N743" s="24">
        <f t="shared" si="111"/>
        <v>0</v>
      </c>
      <c r="O743" s="24" t="str">
        <f t="shared" si="112"/>
        <v/>
      </c>
      <c r="P743" s="23" t="e">
        <f t="shared" si="113"/>
        <v>#VALUE!</v>
      </c>
    </row>
    <row r="744" spans="1:16" x14ac:dyDescent="0.3">
      <c r="A744" t="str">
        <f t="shared" si="109"/>
        <v/>
      </c>
      <c r="B744" t="str">
        <f>IF('Source - Funds'!A744="","",'Source - Funds'!A744)</f>
        <v/>
      </c>
      <c r="C744" t="str">
        <f>IF('Source - Funds'!B744="","",'Source - Funds'!B744)</f>
        <v/>
      </c>
      <c r="D744" t="str">
        <f>IF('Source - Funds'!C744="","",'Source - Funds'!C744)</f>
        <v/>
      </c>
      <c r="E744" t="str">
        <f>IF('Source - Funds'!D744="","",'Source - Funds'!D744)</f>
        <v/>
      </c>
      <c r="F744" t="str">
        <f>IF('Source - Funds'!E744="","",'Source - Funds'!E744)</f>
        <v/>
      </c>
      <c r="G744" t="str">
        <f>IF('Source - Funds'!F744="","",'Source - Funds'!F744)</f>
        <v/>
      </c>
      <c r="H744" t="str">
        <f>IF('Source - Funds'!G744="","",'Source - Funds'!G744)</f>
        <v/>
      </c>
      <c r="I744" t="str">
        <f>IF('Source - Funds'!H744="","",'Source - Funds'!H744)</f>
        <v/>
      </c>
      <c r="J744" t="str">
        <f>IF('Source - Funds'!I744="","",'Source - Funds'!I744)</f>
        <v/>
      </c>
      <c r="K744" t="str">
        <f>IF('Source - Funds'!J744="","",'Source - Funds'!J744)</f>
        <v/>
      </c>
      <c r="L744">
        <f t="shared" si="110"/>
        <v>0</v>
      </c>
      <c r="M744">
        <v>1.04</v>
      </c>
      <c r="N744" s="24">
        <f t="shared" si="111"/>
        <v>0</v>
      </c>
      <c r="O744" s="24" t="str">
        <f t="shared" si="112"/>
        <v/>
      </c>
      <c r="P744" s="23" t="e">
        <f t="shared" si="113"/>
        <v>#VALUE!</v>
      </c>
    </row>
    <row r="745" spans="1:16" x14ac:dyDescent="0.3">
      <c r="A745" t="str">
        <f t="shared" si="109"/>
        <v/>
      </c>
      <c r="B745" t="str">
        <f>IF('Source - Funds'!A745="","",'Source - Funds'!A745)</f>
        <v/>
      </c>
      <c r="C745" t="str">
        <f>IF('Source - Funds'!B745="","",'Source - Funds'!B745)</f>
        <v/>
      </c>
      <c r="D745" t="str">
        <f>IF('Source - Funds'!C745="","",'Source - Funds'!C745)</f>
        <v/>
      </c>
      <c r="E745" t="str">
        <f>IF('Source - Funds'!D745="","",'Source - Funds'!D745)</f>
        <v/>
      </c>
      <c r="F745" t="str">
        <f>IF('Source - Funds'!E745="","",'Source - Funds'!E745)</f>
        <v/>
      </c>
      <c r="G745" t="str">
        <f>IF('Source - Funds'!F745="","",'Source - Funds'!F745)</f>
        <v/>
      </c>
      <c r="H745" t="str">
        <f>IF('Source - Funds'!G745="","",'Source - Funds'!G745)</f>
        <v/>
      </c>
      <c r="I745" t="str">
        <f>IF('Source - Funds'!H745="","",'Source - Funds'!H745)</f>
        <v/>
      </c>
      <c r="J745" t="str">
        <f>IF('Source - Funds'!I745="","",'Source - Funds'!I745)</f>
        <v/>
      </c>
      <c r="K745" t="str">
        <f>IF('Source - Funds'!J745="","",'Source - Funds'!J745)</f>
        <v/>
      </c>
      <c r="L745">
        <f t="shared" si="110"/>
        <v>0</v>
      </c>
      <c r="M745">
        <v>1.04</v>
      </c>
      <c r="N745" s="24">
        <f t="shared" si="111"/>
        <v>0</v>
      </c>
      <c r="O745" s="24" t="str">
        <f t="shared" si="112"/>
        <v/>
      </c>
      <c r="P745" s="23" t="e">
        <f t="shared" si="113"/>
        <v>#VALUE!</v>
      </c>
    </row>
    <row r="746" spans="1:16" x14ac:dyDescent="0.3">
      <c r="A746" t="str">
        <f t="shared" si="109"/>
        <v/>
      </c>
      <c r="B746" t="str">
        <f>IF('Source - Funds'!A746="","",'Source - Funds'!A746)</f>
        <v/>
      </c>
      <c r="C746" t="str">
        <f>IF('Source - Funds'!B746="","",'Source - Funds'!B746)</f>
        <v/>
      </c>
      <c r="D746" t="str">
        <f>IF('Source - Funds'!C746="","",'Source - Funds'!C746)</f>
        <v/>
      </c>
      <c r="E746" t="str">
        <f>IF('Source - Funds'!D746="","",'Source - Funds'!D746)</f>
        <v/>
      </c>
      <c r="F746" t="str">
        <f>IF('Source - Funds'!E746="","",'Source - Funds'!E746)</f>
        <v/>
      </c>
      <c r="G746" t="str">
        <f>IF('Source - Funds'!F746="","",'Source - Funds'!F746)</f>
        <v/>
      </c>
      <c r="H746" t="str">
        <f>IF('Source - Funds'!G746="","",'Source - Funds'!G746)</f>
        <v/>
      </c>
      <c r="I746" t="str">
        <f>IF('Source - Funds'!H746="","",'Source - Funds'!H746)</f>
        <v/>
      </c>
      <c r="J746" t="str">
        <f>IF('Source - Funds'!I746="","",'Source - Funds'!I746)</f>
        <v/>
      </c>
      <c r="K746" t="str">
        <f>IF('Source - Funds'!J746="","",'Source - Funds'!J746)</f>
        <v/>
      </c>
      <c r="L746">
        <f t="shared" si="110"/>
        <v>0</v>
      </c>
      <c r="M746">
        <v>1.04</v>
      </c>
      <c r="N746" s="24">
        <f t="shared" si="111"/>
        <v>0</v>
      </c>
      <c r="O746" s="24" t="str">
        <f t="shared" si="112"/>
        <v/>
      </c>
      <c r="P746" s="23" t="e">
        <f t="shared" si="113"/>
        <v>#VALUE!</v>
      </c>
    </row>
    <row r="747" spans="1:16" x14ac:dyDescent="0.3">
      <c r="A747" t="str">
        <f t="shared" si="109"/>
        <v/>
      </c>
      <c r="B747" t="str">
        <f>IF('Source - Funds'!A747="","",'Source - Funds'!A747)</f>
        <v/>
      </c>
      <c r="C747" t="str">
        <f>IF('Source - Funds'!B747="","",'Source - Funds'!B747)</f>
        <v/>
      </c>
      <c r="D747" t="str">
        <f>IF('Source - Funds'!C747="","",'Source - Funds'!C747)</f>
        <v/>
      </c>
      <c r="E747" t="str">
        <f>IF('Source - Funds'!D747="","",'Source - Funds'!D747)</f>
        <v/>
      </c>
      <c r="F747" t="str">
        <f>IF('Source - Funds'!E747="","",'Source - Funds'!E747)</f>
        <v/>
      </c>
      <c r="G747" t="str">
        <f>IF('Source - Funds'!F747="","",'Source - Funds'!F747)</f>
        <v/>
      </c>
      <c r="H747" t="str">
        <f>IF('Source - Funds'!G747="","",'Source - Funds'!G747)</f>
        <v/>
      </c>
      <c r="I747" t="str">
        <f>IF('Source - Funds'!H747="","",'Source - Funds'!H747)</f>
        <v/>
      </c>
      <c r="J747" t="str">
        <f>IF('Source - Funds'!I747="","",'Source - Funds'!I747)</f>
        <v/>
      </c>
      <c r="K747" t="str">
        <f>IF('Source - Funds'!J747="","",'Source - Funds'!J747)</f>
        <v/>
      </c>
      <c r="L747">
        <f t="shared" si="110"/>
        <v>0</v>
      </c>
      <c r="M747">
        <v>1.04</v>
      </c>
      <c r="N747" s="24">
        <f t="shared" si="111"/>
        <v>0</v>
      </c>
      <c r="O747" s="24" t="str">
        <f t="shared" si="112"/>
        <v/>
      </c>
      <c r="P747" s="23" t="e">
        <f t="shared" si="113"/>
        <v>#VALUE!</v>
      </c>
    </row>
    <row r="748" spans="1:16" x14ac:dyDescent="0.3">
      <c r="A748" t="str">
        <f t="shared" si="109"/>
        <v/>
      </c>
      <c r="B748" t="str">
        <f>IF('Source - Funds'!A748="","",'Source - Funds'!A748)</f>
        <v/>
      </c>
      <c r="C748" t="str">
        <f>IF('Source - Funds'!B748="","",'Source - Funds'!B748)</f>
        <v/>
      </c>
      <c r="D748" t="str">
        <f>IF('Source - Funds'!C748="","",'Source - Funds'!C748)</f>
        <v/>
      </c>
      <c r="E748" t="str">
        <f>IF('Source - Funds'!D748="","",'Source - Funds'!D748)</f>
        <v/>
      </c>
      <c r="F748" t="str">
        <f>IF('Source - Funds'!E748="","",'Source - Funds'!E748)</f>
        <v/>
      </c>
      <c r="G748" t="str">
        <f>IF('Source - Funds'!F748="","",'Source - Funds'!F748)</f>
        <v/>
      </c>
      <c r="H748" t="str">
        <f>IF('Source - Funds'!G748="","",'Source - Funds'!G748)</f>
        <v/>
      </c>
      <c r="I748" t="str">
        <f>IF('Source - Funds'!H748="","",'Source - Funds'!H748)</f>
        <v/>
      </c>
      <c r="J748" t="str">
        <f>IF('Source - Funds'!I748="","",'Source - Funds'!I748)</f>
        <v/>
      </c>
      <c r="K748" t="str">
        <f>IF('Source - Funds'!J748="","",'Source - Funds'!J748)</f>
        <v/>
      </c>
      <c r="L748">
        <f t="shared" si="110"/>
        <v>0</v>
      </c>
      <c r="M748">
        <v>1.04</v>
      </c>
      <c r="N748" s="24">
        <f t="shared" si="111"/>
        <v>0</v>
      </c>
      <c r="O748" s="24" t="str">
        <f t="shared" si="112"/>
        <v/>
      </c>
      <c r="P748" s="23" t="e">
        <f t="shared" si="113"/>
        <v>#VALUE!</v>
      </c>
    </row>
    <row r="749" spans="1:16" x14ac:dyDescent="0.3">
      <c r="A749" t="str">
        <f t="shared" si="109"/>
        <v/>
      </c>
      <c r="B749" t="str">
        <f>IF('Source - Funds'!A749="","",'Source - Funds'!A749)</f>
        <v/>
      </c>
      <c r="C749" t="str">
        <f>IF('Source - Funds'!B749="","",'Source - Funds'!B749)</f>
        <v/>
      </c>
      <c r="D749" t="str">
        <f>IF('Source - Funds'!C749="","",'Source - Funds'!C749)</f>
        <v/>
      </c>
      <c r="E749" t="str">
        <f>IF('Source - Funds'!D749="","",'Source - Funds'!D749)</f>
        <v/>
      </c>
      <c r="F749" t="str">
        <f>IF('Source - Funds'!E749="","",'Source - Funds'!E749)</f>
        <v/>
      </c>
      <c r="G749" t="str">
        <f>IF('Source - Funds'!F749="","",'Source - Funds'!F749)</f>
        <v/>
      </c>
      <c r="H749" t="str">
        <f>IF('Source - Funds'!G749="","",'Source - Funds'!G749)</f>
        <v/>
      </c>
      <c r="I749" t="str">
        <f>IF('Source - Funds'!H749="","",'Source - Funds'!H749)</f>
        <v/>
      </c>
      <c r="J749" t="str">
        <f>IF('Source - Funds'!I749="","",'Source - Funds'!I749)</f>
        <v/>
      </c>
      <c r="K749" t="str">
        <f>IF('Source - Funds'!J749="","",'Source - Funds'!J749)</f>
        <v/>
      </c>
      <c r="L749">
        <f t="shared" si="110"/>
        <v>0</v>
      </c>
      <c r="M749">
        <v>1.04</v>
      </c>
      <c r="N749" s="24">
        <f t="shared" si="111"/>
        <v>0</v>
      </c>
      <c r="O749" s="24" t="str">
        <f t="shared" si="112"/>
        <v/>
      </c>
      <c r="P749" s="23" t="e">
        <f t="shared" si="113"/>
        <v>#VALUE!</v>
      </c>
    </row>
    <row r="750" spans="1:16" x14ac:dyDescent="0.3">
      <c r="A750" t="str">
        <f t="shared" si="109"/>
        <v/>
      </c>
      <c r="B750" t="str">
        <f>IF('Source - Funds'!A750="","",'Source - Funds'!A750)</f>
        <v/>
      </c>
      <c r="C750" t="str">
        <f>IF('Source - Funds'!B750="","",'Source - Funds'!B750)</f>
        <v/>
      </c>
      <c r="D750" t="str">
        <f>IF('Source - Funds'!C750="","",'Source - Funds'!C750)</f>
        <v/>
      </c>
      <c r="E750" t="str">
        <f>IF('Source - Funds'!D750="","",'Source - Funds'!D750)</f>
        <v/>
      </c>
      <c r="F750" t="str">
        <f>IF('Source - Funds'!E750="","",'Source - Funds'!E750)</f>
        <v/>
      </c>
      <c r="G750" t="str">
        <f>IF('Source - Funds'!F750="","",'Source - Funds'!F750)</f>
        <v/>
      </c>
      <c r="H750" t="str">
        <f>IF('Source - Funds'!G750="","",'Source - Funds'!G750)</f>
        <v/>
      </c>
      <c r="I750" t="str">
        <f>IF('Source - Funds'!H750="","",'Source - Funds'!H750)</f>
        <v/>
      </c>
      <c r="J750" t="str">
        <f>IF('Source - Funds'!I750="","",'Source - Funds'!I750)</f>
        <v/>
      </c>
      <c r="K750" t="str">
        <f>IF('Source - Funds'!J750="","",'Source - Funds'!J750)</f>
        <v/>
      </c>
      <c r="L750">
        <f t="shared" si="110"/>
        <v>0</v>
      </c>
      <c r="M750">
        <v>1.04</v>
      </c>
      <c r="N750" s="24">
        <f t="shared" si="111"/>
        <v>0</v>
      </c>
      <c r="O750" s="24" t="str">
        <f t="shared" si="112"/>
        <v/>
      </c>
      <c r="P750" s="23" t="e">
        <f t="shared" si="113"/>
        <v>#VALUE!</v>
      </c>
    </row>
    <row r="751" spans="1:16" x14ac:dyDescent="0.3">
      <c r="A751" t="str">
        <f t="shared" si="109"/>
        <v/>
      </c>
      <c r="B751" t="str">
        <f>IF('Source - Funds'!A751="","",'Source - Funds'!A751)</f>
        <v/>
      </c>
      <c r="C751" t="str">
        <f>IF('Source - Funds'!B751="","",'Source - Funds'!B751)</f>
        <v/>
      </c>
      <c r="D751" t="str">
        <f>IF('Source - Funds'!C751="","",'Source - Funds'!C751)</f>
        <v/>
      </c>
      <c r="E751" t="str">
        <f>IF('Source - Funds'!D751="","",'Source - Funds'!D751)</f>
        <v/>
      </c>
      <c r="F751" t="str">
        <f>IF('Source - Funds'!E751="","",'Source - Funds'!E751)</f>
        <v/>
      </c>
      <c r="G751" t="str">
        <f>IF('Source - Funds'!F751="","",'Source - Funds'!F751)</f>
        <v/>
      </c>
      <c r="H751" t="str">
        <f>IF('Source - Funds'!G751="","",'Source - Funds'!G751)</f>
        <v/>
      </c>
      <c r="I751" t="str">
        <f>IF('Source - Funds'!H751="","",'Source - Funds'!H751)</f>
        <v/>
      </c>
      <c r="J751" t="str">
        <f>IF('Source - Funds'!I751="","",'Source - Funds'!I751)</f>
        <v/>
      </c>
      <c r="K751" t="str">
        <f>IF('Source - Funds'!J751="","",'Source - Funds'!J751)</f>
        <v/>
      </c>
      <c r="L751">
        <f t="shared" si="110"/>
        <v>0</v>
      </c>
      <c r="M751">
        <v>1.04</v>
      </c>
      <c r="N751" s="24">
        <f t="shared" si="111"/>
        <v>0</v>
      </c>
      <c r="O751" s="24" t="str">
        <f t="shared" si="112"/>
        <v/>
      </c>
      <c r="P751" s="23" t="e">
        <f t="shared" si="113"/>
        <v>#VALUE!</v>
      </c>
    </row>
    <row r="752" spans="1:16" x14ac:dyDescent="0.3">
      <c r="A752" t="str">
        <f t="shared" si="109"/>
        <v/>
      </c>
      <c r="B752" t="str">
        <f>IF('Source - Funds'!A752="","",'Source - Funds'!A752)</f>
        <v/>
      </c>
      <c r="C752" t="str">
        <f>IF('Source - Funds'!B752="","",'Source - Funds'!B752)</f>
        <v/>
      </c>
      <c r="D752" t="str">
        <f>IF('Source - Funds'!C752="","",'Source - Funds'!C752)</f>
        <v/>
      </c>
      <c r="E752" t="str">
        <f>IF('Source - Funds'!D752="","",'Source - Funds'!D752)</f>
        <v/>
      </c>
      <c r="F752" t="str">
        <f>IF('Source - Funds'!E752="","",'Source - Funds'!E752)</f>
        <v/>
      </c>
      <c r="G752" t="str">
        <f>IF('Source - Funds'!F752="","",'Source - Funds'!F752)</f>
        <v/>
      </c>
      <c r="H752" t="str">
        <f>IF('Source - Funds'!G752="","",'Source - Funds'!G752)</f>
        <v/>
      </c>
      <c r="I752" t="str">
        <f>IF('Source - Funds'!H752="","",'Source - Funds'!H752)</f>
        <v/>
      </c>
      <c r="J752" t="str">
        <f>IF('Source - Funds'!I752="","",'Source - Funds'!I752)</f>
        <v/>
      </c>
      <c r="K752" t="str">
        <f>IF('Source - Funds'!J752="","",'Source - Funds'!J752)</f>
        <v/>
      </c>
      <c r="L752">
        <f t="shared" si="110"/>
        <v>0</v>
      </c>
      <c r="M752">
        <v>1.04</v>
      </c>
      <c r="N752" s="24">
        <f t="shared" si="111"/>
        <v>0</v>
      </c>
      <c r="O752" s="24" t="str">
        <f t="shared" si="112"/>
        <v/>
      </c>
      <c r="P752" s="23" t="e">
        <f t="shared" si="113"/>
        <v>#VALUE!</v>
      </c>
    </row>
    <row r="753" spans="1:16" x14ac:dyDescent="0.3">
      <c r="A753" t="str">
        <f t="shared" si="109"/>
        <v/>
      </c>
      <c r="B753" t="str">
        <f>IF('Source - Funds'!A753="","",'Source - Funds'!A753)</f>
        <v/>
      </c>
      <c r="C753" t="str">
        <f>IF('Source - Funds'!B753="","",'Source - Funds'!B753)</f>
        <v/>
      </c>
      <c r="D753" t="str">
        <f>IF('Source - Funds'!C753="","",'Source - Funds'!C753)</f>
        <v/>
      </c>
      <c r="E753" t="str">
        <f>IF('Source - Funds'!D753="","",'Source - Funds'!D753)</f>
        <v/>
      </c>
      <c r="F753" t="str">
        <f>IF('Source - Funds'!E753="","",'Source - Funds'!E753)</f>
        <v/>
      </c>
      <c r="G753" t="str">
        <f>IF('Source - Funds'!F753="","",'Source - Funds'!F753)</f>
        <v/>
      </c>
      <c r="H753" t="str">
        <f>IF('Source - Funds'!G753="","",'Source - Funds'!G753)</f>
        <v/>
      </c>
      <c r="I753" t="str">
        <f>IF('Source - Funds'!H753="","",'Source - Funds'!H753)</f>
        <v/>
      </c>
      <c r="J753" t="str">
        <f>IF('Source - Funds'!I753="","",'Source - Funds'!I753)</f>
        <v/>
      </c>
      <c r="K753" t="str">
        <f>IF('Source - Funds'!J753="","",'Source - Funds'!J753)</f>
        <v/>
      </c>
      <c r="L753">
        <f t="shared" si="110"/>
        <v>0</v>
      </c>
      <c r="M753">
        <v>1.04</v>
      </c>
      <c r="N753" s="24">
        <f t="shared" si="111"/>
        <v>0</v>
      </c>
      <c r="O753" s="24" t="str">
        <f t="shared" si="112"/>
        <v/>
      </c>
      <c r="P753" s="23" t="e">
        <f t="shared" si="113"/>
        <v>#VALUE!</v>
      </c>
    </row>
    <row r="754" spans="1:16" x14ac:dyDescent="0.3">
      <c r="A754" t="str">
        <f t="shared" si="109"/>
        <v/>
      </c>
      <c r="B754" t="str">
        <f>IF('Source - Funds'!A754="","",'Source - Funds'!A754)</f>
        <v/>
      </c>
      <c r="C754" t="str">
        <f>IF('Source - Funds'!B754="","",'Source - Funds'!B754)</f>
        <v/>
      </c>
      <c r="D754" t="str">
        <f>IF('Source - Funds'!C754="","",'Source - Funds'!C754)</f>
        <v/>
      </c>
      <c r="E754" t="str">
        <f>IF('Source - Funds'!D754="","",'Source - Funds'!D754)</f>
        <v/>
      </c>
      <c r="F754" t="str">
        <f>IF('Source - Funds'!E754="","",'Source - Funds'!E754)</f>
        <v/>
      </c>
      <c r="G754" t="str">
        <f>IF('Source - Funds'!F754="","",'Source - Funds'!F754)</f>
        <v/>
      </c>
      <c r="H754" t="str">
        <f>IF('Source - Funds'!G754="","",'Source - Funds'!G754)</f>
        <v/>
      </c>
      <c r="I754" t="str">
        <f>IF('Source - Funds'!H754="","",'Source - Funds'!H754)</f>
        <v/>
      </c>
      <c r="J754" t="str">
        <f>IF('Source - Funds'!I754="","",'Source - Funds'!I754)</f>
        <v/>
      </c>
      <c r="K754" t="str">
        <f>IF('Source - Funds'!J754="","",'Source - Funds'!J754)</f>
        <v/>
      </c>
      <c r="L754">
        <f t="shared" si="110"/>
        <v>0</v>
      </c>
      <c r="M754">
        <v>1.04</v>
      </c>
      <c r="N754" s="24">
        <f t="shared" si="111"/>
        <v>0</v>
      </c>
      <c r="O754" s="24" t="str">
        <f t="shared" si="112"/>
        <v/>
      </c>
      <c r="P754" s="23" t="e">
        <f t="shared" si="113"/>
        <v>#VALUE!</v>
      </c>
    </row>
    <row r="755" spans="1:16" x14ac:dyDescent="0.3">
      <c r="A755" t="str">
        <f t="shared" si="109"/>
        <v/>
      </c>
      <c r="B755" t="str">
        <f>IF('Source - Funds'!A755="","",'Source - Funds'!A755)</f>
        <v/>
      </c>
      <c r="C755" t="str">
        <f>IF('Source - Funds'!B755="","",'Source - Funds'!B755)</f>
        <v/>
      </c>
      <c r="D755" t="str">
        <f>IF('Source - Funds'!C755="","",'Source - Funds'!C755)</f>
        <v/>
      </c>
      <c r="E755" t="str">
        <f>IF('Source - Funds'!D755="","",'Source - Funds'!D755)</f>
        <v/>
      </c>
      <c r="F755" t="str">
        <f>IF('Source - Funds'!E755="","",'Source - Funds'!E755)</f>
        <v/>
      </c>
      <c r="G755" t="str">
        <f>IF('Source - Funds'!F755="","",'Source - Funds'!F755)</f>
        <v/>
      </c>
      <c r="H755" t="str">
        <f>IF('Source - Funds'!G755="","",'Source - Funds'!G755)</f>
        <v/>
      </c>
      <c r="I755" t="str">
        <f>IF('Source - Funds'!H755="","",'Source - Funds'!H755)</f>
        <v/>
      </c>
      <c r="J755" t="str">
        <f>IF('Source - Funds'!I755="","",'Source - Funds'!I755)</f>
        <v/>
      </c>
      <c r="K755" t="str">
        <f>IF('Source - Funds'!J755="","",'Source - Funds'!J755)</f>
        <v/>
      </c>
      <c r="L755">
        <f t="shared" si="110"/>
        <v>0</v>
      </c>
      <c r="M755">
        <v>1.04</v>
      </c>
      <c r="N755" s="24">
        <f t="shared" si="111"/>
        <v>0</v>
      </c>
      <c r="O755" s="24" t="str">
        <f t="shared" si="112"/>
        <v/>
      </c>
      <c r="P755" s="23" t="e">
        <f t="shared" si="113"/>
        <v>#VALUE!</v>
      </c>
    </row>
    <row r="756" spans="1:16" x14ac:dyDescent="0.3">
      <c r="A756" t="str">
        <f t="shared" si="109"/>
        <v/>
      </c>
      <c r="B756" t="str">
        <f>IF('Source - Funds'!A756="","",'Source - Funds'!A756)</f>
        <v/>
      </c>
      <c r="C756" t="str">
        <f>IF('Source - Funds'!B756="","",'Source - Funds'!B756)</f>
        <v/>
      </c>
      <c r="D756" t="str">
        <f>IF('Source - Funds'!C756="","",'Source - Funds'!C756)</f>
        <v/>
      </c>
      <c r="E756" t="str">
        <f>IF('Source - Funds'!D756="","",'Source - Funds'!D756)</f>
        <v/>
      </c>
      <c r="F756" t="str">
        <f>IF('Source - Funds'!E756="","",'Source - Funds'!E756)</f>
        <v/>
      </c>
      <c r="G756" t="str">
        <f>IF('Source - Funds'!F756="","",'Source - Funds'!F756)</f>
        <v/>
      </c>
      <c r="H756" t="str">
        <f>IF('Source - Funds'!G756="","",'Source - Funds'!G756)</f>
        <v/>
      </c>
      <c r="I756" t="str">
        <f>IF('Source - Funds'!H756="","",'Source - Funds'!H756)</f>
        <v/>
      </c>
      <c r="J756" t="str">
        <f>IF('Source - Funds'!I756="","",'Source - Funds'!I756)</f>
        <v/>
      </c>
      <c r="K756" t="str">
        <f>IF('Source - Funds'!J756="","",'Source - Funds'!J756)</f>
        <v/>
      </c>
      <c r="L756">
        <f t="shared" si="110"/>
        <v>0</v>
      </c>
      <c r="M756">
        <v>1.04</v>
      </c>
      <c r="N756" s="24">
        <f t="shared" si="111"/>
        <v>0</v>
      </c>
      <c r="O756" s="24" t="str">
        <f t="shared" si="112"/>
        <v/>
      </c>
      <c r="P756" s="23" t="e">
        <f t="shared" si="113"/>
        <v>#VALUE!</v>
      </c>
    </row>
    <row r="757" spans="1:16" x14ac:dyDescent="0.3">
      <c r="A757" t="str">
        <f t="shared" si="109"/>
        <v/>
      </c>
      <c r="B757" t="str">
        <f>IF('Source - Funds'!A757="","",'Source - Funds'!A757)</f>
        <v/>
      </c>
      <c r="C757" t="str">
        <f>IF('Source - Funds'!B757="","",'Source - Funds'!B757)</f>
        <v/>
      </c>
      <c r="D757" t="str">
        <f>IF('Source - Funds'!C757="","",'Source - Funds'!C757)</f>
        <v/>
      </c>
      <c r="E757" t="str">
        <f>IF('Source - Funds'!D757="","",'Source - Funds'!D757)</f>
        <v/>
      </c>
      <c r="F757" t="str">
        <f>IF('Source - Funds'!E757="","",'Source - Funds'!E757)</f>
        <v/>
      </c>
      <c r="G757" t="str">
        <f>IF('Source - Funds'!F757="","",'Source - Funds'!F757)</f>
        <v/>
      </c>
      <c r="H757" t="str">
        <f>IF('Source - Funds'!G757="","",'Source - Funds'!G757)</f>
        <v/>
      </c>
      <c r="I757" t="str">
        <f>IF('Source - Funds'!H757="","",'Source - Funds'!H757)</f>
        <v/>
      </c>
      <c r="J757" t="str">
        <f>IF('Source - Funds'!I757="","",'Source - Funds'!I757)</f>
        <v/>
      </c>
      <c r="K757" t="str">
        <f>IF('Source - Funds'!J757="","",'Source - Funds'!J757)</f>
        <v/>
      </c>
      <c r="L757">
        <f t="shared" si="110"/>
        <v>0</v>
      </c>
      <c r="M757">
        <v>1.04</v>
      </c>
      <c r="N757" s="24">
        <f t="shared" si="111"/>
        <v>0</v>
      </c>
      <c r="O757" s="24" t="str">
        <f t="shared" si="112"/>
        <v/>
      </c>
      <c r="P757" s="23" t="e">
        <f t="shared" si="113"/>
        <v>#VALUE!</v>
      </c>
    </row>
    <row r="758" spans="1:16" x14ac:dyDescent="0.3">
      <c r="A758" t="str">
        <f t="shared" si="109"/>
        <v/>
      </c>
      <c r="B758" t="str">
        <f>IF('Source - Funds'!A758="","",'Source - Funds'!A758)</f>
        <v/>
      </c>
      <c r="C758" t="str">
        <f>IF('Source - Funds'!B758="","",'Source - Funds'!B758)</f>
        <v/>
      </c>
      <c r="D758" t="str">
        <f>IF('Source - Funds'!C758="","",'Source - Funds'!C758)</f>
        <v/>
      </c>
      <c r="E758" t="str">
        <f>IF('Source - Funds'!D758="","",'Source - Funds'!D758)</f>
        <v/>
      </c>
      <c r="F758" t="str">
        <f>IF('Source - Funds'!E758="","",'Source - Funds'!E758)</f>
        <v/>
      </c>
      <c r="G758" t="str">
        <f>IF('Source - Funds'!F758="","",'Source - Funds'!F758)</f>
        <v/>
      </c>
      <c r="H758" t="str">
        <f>IF('Source - Funds'!G758="","",'Source - Funds'!G758)</f>
        <v/>
      </c>
      <c r="I758" t="str">
        <f>IF('Source - Funds'!H758="","",'Source - Funds'!H758)</f>
        <v/>
      </c>
      <c r="J758" t="str">
        <f>IF('Source - Funds'!I758="","",'Source - Funds'!I758)</f>
        <v/>
      </c>
      <c r="K758" t="str">
        <f>IF('Source - Funds'!J758="","",'Source - Funds'!J758)</f>
        <v/>
      </c>
      <c r="L758">
        <f t="shared" si="110"/>
        <v>0</v>
      </c>
      <c r="M758">
        <v>1.04</v>
      </c>
      <c r="N758" s="24">
        <f t="shared" si="111"/>
        <v>0</v>
      </c>
      <c r="O758" s="24" t="str">
        <f t="shared" si="112"/>
        <v/>
      </c>
      <c r="P758" s="23" t="e">
        <f t="shared" si="113"/>
        <v>#VALUE!</v>
      </c>
    </row>
    <row r="759" spans="1:16" x14ac:dyDescent="0.3">
      <c r="A759" t="str">
        <f t="shared" si="109"/>
        <v/>
      </c>
      <c r="B759" t="str">
        <f>IF('Source - Funds'!A759="","",'Source - Funds'!A759)</f>
        <v/>
      </c>
      <c r="C759" t="str">
        <f>IF('Source - Funds'!B759="","",'Source - Funds'!B759)</f>
        <v/>
      </c>
      <c r="D759" t="str">
        <f>IF('Source - Funds'!C759="","",'Source - Funds'!C759)</f>
        <v/>
      </c>
      <c r="E759" t="str">
        <f>IF('Source - Funds'!D759="","",'Source - Funds'!D759)</f>
        <v/>
      </c>
      <c r="F759" t="str">
        <f>IF('Source - Funds'!E759="","",'Source - Funds'!E759)</f>
        <v/>
      </c>
      <c r="G759" t="str">
        <f>IF('Source - Funds'!F759="","",'Source - Funds'!F759)</f>
        <v/>
      </c>
      <c r="H759" t="str">
        <f>IF('Source - Funds'!G759="","",'Source - Funds'!G759)</f>
        <v/>
      </c>
      <c r="I759" t="str">
        <f>IF('Source - Funds'!H759="","",'Source - Funds'!H759)</f>
        <v/>
      </c>
      <c r="J759" t="str">
        <f>IF('Source - Funds'!I759="","",'Source - Funds'!I759)</f>
        <v/>
      </c>
      <c r="K759" t="str">
        <f>IF('Source - Funds'!J759="","",'Source - Funds'!J759)</f>
        <v/>
      </c>
      <c r="L759">
        <f t="shared" si="110"/>
        <v>0</v>
      </c>
      <c r="M759">
        <v>1.04</v>
      </c>
      <c r="N759" s="24">
        <f t="shared" si="111"/>
        <v>0</v>
      </c>
      <c r="O759" s="24" t="str">
        <f t="shared" si="112"/>
        <v/>
      </c>
      <c r="P759" s="23" t="e">
        <f t="shared" si="113"/>
        <v>#VALUE!</v>
      </c>
    </row>
    <row r="760" spans="1:16" x14ac:dyDescent="0.3">
      <c r="A760" t="str">
        <f t="shared" si="109"/>
        <v/>
      </c>
      <c r="B760" t="str">
        <f>IF('Source - Funds'!A760="","",'Source - Funds'!A760)</f>
        <v/>
      </c>
      <c r="C760" t="str">
        <f>IF('Source - Funds'!B760="","",'Source - Funds'!B760)</f>
        <v/>
      </c>
      <c r="D760" t="str">
        <f>IF('Source - Funds'!C760="","",'Source - Funds'!C760)</f>
        <v/>
      </c>
      <c r="E760" t="str">
        <f>IF('Source - Funds'!D760="","",'Source - Funds'!D760)</f>
        <v/>
      </c>
      <c r="F760" t="str">
        <f>IF('Source - Funds'!E760="","",'Source - Funds'!E760)</f>
        <v/>
      </c>
      <c r="G760" t="str">
        <f>IF('Source - Funds'!F760="","",'Source - Funds'!F760)</f>
        <v/>
      </c>
      <c r="H760" t="str">
        <f>IF('Source - Funds'!G760="","",'Source - Funds'!G760)</f>
        <v/>
      </c>
      <c r="I760" t="str">
        <f>IF('Source - Funds'!H760="","",'Source - Funds'!H760)</f>
        <v/>
      </c>
      <c r="J760" t="str">
        <f>IF('Source - Funds'!I760="","",'Source - Funds'!I760)</f>
        <v/>
      </c>
      <c r="K760" t="str">
        <f>IF('Source - Funds'!J760="","",'Source - Funds'!J760)</f>
        <v/>
      </c>
      <c r="L760">
        <f t="shared" si="110"/>
        <v>0</v>
      </c>
      <c r="M760">
        <v>1.04</v>
      </c>
      <c r="N760" s="24">
        <f t="shared" si="111"/>
        <v>0</v>
      </c>
      <c r="O760" s="24" t="str">
        <f t="shared" si="112"/>
        <v/>
      </c>
      <c r="P760" s="23" t="e">
        <f t="shared" si="113"/>
        <v>#VALUE!</v>
      </c>
    </row>
    <row r="761" spans="1:16" x14ac:dyDescent="0.3">
      <c r="A761" t="str">
        <f t="shared" si="109"/>
        <v/>
      </c>
      <c r="B761" t="str">
        <f>IF('Source - Funds'!A761="","",'Source - Funds'!A761)</f>
        <v/>
      </c>
      <c r="C761" t="str">
        <f>IF('Source - Funds'!B761="","",'Source - Funds'!B761)</f>
        <v/>
      </c>
      <c r="D761" t="str">
        <f>IF('Source - Funds'!C761="","",'Source - Funds'!C761)</f>
        <v/>
      </c>
      <c r="E761" t="str">
        <f>IF('Source - Funds'!D761="","",'Source - Funds'!D761)</f>
        <v/>
      </c>
      <c r="F761" t="str">
        <f>IF('Source - Funds'!E761="","",'Source - Funds'!E761)</f>
        <v/>
      </c>
      <c r="G761" t="str">
        <f>IF('Source - Funds'!F761="","",'Source - Funds'!F761)</f>
        <v/>
      </c>
      <c r="H761" t="str">
        <f>IF('Source - Funds'!G761="","",'Source - Funds'!G761)</f>
        <v/>
      </c>
      <c r="I761" t="str">
        <f>IF('Source - Funds'!H761="","",'Source - Funds'!H761)</f>
        <v/>
      </c>
      <c r="J761" t="str">
        <f>IF('Source - Funds'!I761="","",'Source - Funds'!I761)</f>
        <v/>
      </c>
      <c r="K761" t="str">
        <f>IF('Source - Funds'!J761="","",'Source - Funds'!J761)</f>
        <v/>
      </c>
      <c r="L761">
        <f t="shared" si="110"/>
        <v>0</v>
      </c>
      <c r="M761">
        <v>1.04</v>
      </c>
      <c r="N761" s="24">
        <f t="shared" si="111"/>
        <v>0</v>
      </c>
      <c r="O761" s="24" t="str">
        <f t="shared" si="112"/>
        <v/>
      </c>
      <c r="P761" s="23" t="e">
        <f t="shared" si="113"/>
        <v>#VALUE!</v>
      </c>
    </row>
    <row r="762" spans="1:16" x14ac:dyDescent="0.3">
      <c r="A762" t="str">
        <f t="shared" si="109"/>
        <v/>
      </c>
      <c r="B762" t="str">
        <f>IF('Source - Funds'!A762="","",'Source - Funds'!A762)</f>
        <v/>
      </c>
      <c r="C762" t="str">
        <f>IF('Source - Funds'!B762="","",'Source - Funds'!B762)</f>
        <v/>
      </c>
      <c r="D762" t="str">
        <f>IF('Source - Funds'!C762="","",'Source - Funds'!C762)</f>
        <v/>
      </c>
      <c r="E762" t="str">
        <f>IF('Source - Funds'!D762="","",'Source - Funds'!D762)</f>
        <v/>
      </c>
      <c r="F762" t="str">
        <f>IF('Source - Funds'!E762="","",'Source - Funds'!E762)</f>
        <v/>
      </c>
      <c r="G762" t="str">
        <f>IF('Source - Funds'!F762="","",'Source - Funds'!F762)</f>
        <v/>
      </c>
      <c r="H762" t="str">
        <f>IF('Source - Funds'!G762="","",'Source - Funds'!G762)</f>
        <v/>
      </c>
      <c r="I762" t="str">
        <f>IF('Source - Funds'!H762="","",'Source - Funds'!H762)</f>
        <v/>
      </c>
      <c r="J762" t="str">
        <f>IF('Source - Funds'!I762="","",'Source - Funds'!I762)</f>
        <v/>
      </c>
      <c r="K762" t="str">
        <f>IF('Source - Funds'!J762="","",'Source - Funds'!J762)</f>
        <v/>
      </c>
      <c r="L762">
        <f t="shared" si="110"/>
        <v>0</v>
      </c>
      <c r="M762">
        <v>1.04</v>
      </c>
      <c r="N762" s="24">
        <f t="shared" si="111"/>
        <v>0</v>
      </c>
      <c r="O762" s="24" t="str">
        <f t="shared" si="112"/>
        <v/>
      </c>
      <c r="P762" s="23" t="e">
        <f t="shared" si="113"/>
        <v>#VALUE!</v>
      </c>
    </row>
    <row r="763" spans="1:16" x14ac:dyDescent="0.3">
      <c r="A763" t="str">
        <f t="shared" si="109"/>
        <v/>
      </c>
      <c r="B763" t="str">
        <f>IF('Source - Funds'!A763="","",'Source - Funds'!A763)</f>
        <v/>
      </c>
      <c r="C763" t="str">
        <f>IF('Source - Funds'!B763="","",'Source - Funds'!B763)</f>
        <v/>
      </c>
      <c r="D763" t="str">
        <f>IF('Source - Funds'!C763="","",'Source - Funds'!C763)</f>
        <v/>
      </c>
      <c r="E763" t="str">
        <f>IF('Source - Funds'!D763="","",'Source - Funds'!D763)</f>
        <v/>
      </c>
      <c r="F763" t="str">
        <f>IF('Source - Funds'!E763="","",'Source - Funds'!E763)</f>
        <v/>
      </c>
      <c r="G763" t="str">
        <f>IF('Source - Funds'!F763="","",'Source - Funds'!F763)</f>
        <v/>
      </c>
      <c r="H763" t="str">
        <f>IF('Source - Funds'!G763="","",'Source - Funds'!G763)</f>
        <v/>
      </c>
      <c r="I763" t="str">
        <f>IF('Source - Funds'!H763="","",'Source - Funds'!H763)</f>
        <v/>
      </c>
      <c r="J763" t="str">
        <f>IF('Source - Funds'!I763="","",'Source - Funds'!I763)</f>
        <v/>
      </c>
      <c r="K763" t="str">
        <f>IF('Source - Funds'!J763="","",'Source - Funds'!J763)</f>
        <v/>
      </c>
      <c r="L763">
        <f t="shared" si="110"/>
        <v>0</v>
      </c>
      <c r="M763">
        <v>1.04</v>
      </c>
      <c r="N763" s="24">
        <f t="shared" si="111"/>
        <v>0</v>
      </c>
      <c r="O763" s="24" t="str">
        <f t="shared" si="112"/>
        <v/>
      </c>
      <c r="P763" s="23" t="e">
        <f t="shared" si="113"/>
        <v>#VALUE!</v>
      </c>
    </row>
    <row r="764" spans="1:16" x14ac:dyDescent="0.3">
      <c r="A764" t="str">
        <f t="shared" si="109"/>
        <v/>
      </c>
      <c r="B764" t="str">
        <f>IF('Source - Funds'!A764="","",'Source - Funds'!A764)</f>
        <v/>
      </c>
      <c r="C764" t="str">
        <f>IF('Source - Funds'!B764="","",'Source - Funds'!B764)</f>
        <v/>
      </c>
      <c r="D764" t="str">
        <f>IF('Source - Funds'!C764="","",'Source - Funds'!C764)</f>
        <v/>
      </c>
      <c r="E764" t="str">
        <f>IF('Source - Funds'!D764="","",'Source - Funds'!D764)</f>
        <v/>
      </c>
      <c r="F764" t="str">
        <f>IF('Source - Funds'!E764="","",'Source - Funds'!E764)</f>
        <v/>
      </c>
      <c r="G764" t="str">
        <f>IF('Source - Funds'!F764="","",'Source - Funds'!F764)</f>
        <v/>
      </c>
      <c r="H764" t="str">
        <f>IF('Source - Funds'!G764="","",'Source - Funds'!G764)</f>
        <v/>
      </c>
      <c r="I764" t="str">
        <f>IF('Source - Funds'!H764="","",'Source - Funds'!H764)</f>
        <v/>
      </c>
      <c r="J764" t="str">
        <f>IF('Source - Funds'!I764="","",'Source - Funds'!I764)</f>
        <v/>
      </c>
      <c r="K764" t="str">
        <f>IF('Source - Funds'!J764="","",'Source - Funds'!J764)</f>
        <v/>
      </c>
      <c r="L764">
        <f t="shared" si="110"/>
        <v>0</v>
      </c>
      <c r="M764">
        <v>1.04</v>
      </c>
      <c r="N764" s="24">
        <f t="shared" si="111"/>
        <v>0</v>
      </c>
      <c r="O764" s="24" t="str">
        <f t="shared" si="112"/>
        <v/>
      </c>
      <c r="P764" s="23" t="e">
        <f t="shared" si="113"/>
        <v>#VALUE!</v>
      </c>
    </row>
    <row r="765" spans="1:16" x14ac:dyDescent="0.3">
      <c r="A765" t="str">
        <f t="shared" si="109"/>
        <v/>
      </c>
      <c r="B765" t="str">
        <f>IF('Source - Funds'!A765="","",'Source - Funds'!A765)</f>
        <v/>
      </c>
      <c r="C765" t="str">
        <f>IF('Source - Funds'!B765="","",'Source - Funds'!B765)</f>
        <v/>
      </c>
      <c r="D765" t="str">
        <f>IF('Source - Funds'!C765="","",'Source - Funds'!C765)</f>
        <v/>
      </c>
      <c r="E765" t="str">
        <f>IF('Source - Funds'!D765="","",'Source - Funds'!D765)</f>
        <v/>
      </c>
      <c r="F765" t="str">
        <f>IF('Source - Funds'!E765="","",'Source - Funds'!E765)</f>
        <v/>
      </c>
      <c r="G765" t="str">
        <f>IF('Source - Funds'!F765="","",'Source - Funds'!F765)</f>
        <v/>
      </c>
      <c r="H765" t="str">
        <f>IF('Source - Funds'!G765="","",'Source - Funds'!G765)</f>
        <v/>
      </c>
      <c r="I765" t="str">
        <f>IF('Source - Funds'!H765="","",'Source - Funds'!H765)</f>
        <v/>
      </c>
      <c r="J765" t="str">
        <f>IF('Source - Funds'!I765="","",'Source - Funds'!I765)</f>
        <v/>
      </c>
      <c r="K765" t="str">
        <f>IF('Source - Funds'!J765="","",'Source - Funds'!J765)</f>
        <v/>
      </c>
      <c r="L765">
        <f t="shared" si="110"/>
        <v>0</v>
      </c>
      <c r="M765">
        <v>1.04</v>
      </c>
      <c r="N765" s="24">
        <f t="shared" si="111"/>
        <v>0</v>
      </c>
      <c r="O765" s="24" t="str">
        <f t="shared" si="112"/>
        <v/>
      </c>
      <c r="P765" s="23" t="e">
        <f t="shared" si="113"/>
        <v>#VALUE!</v>
      </c>
    </row>
    <row r="766" spans="1:16" x14ac:dyDescent="0.3">
      <c r="A766" t="str">
        <f t="shared" si="109"/>
        <v/>
      </c>
      <c r="B766" t="str">
        <f>IF('Source - Funds'!A766="","",'Source - Funds'!A766)</f>
        <v/>
      </c>
      <c r="C766" t="str">
        <f>IF('Source - Funds'!B766="","",'Source - Funds'!B766)</f>
        <v/>
      </c>
      <c r="D766" t="str">
        <f>IF('Source - Funds'!C766="","",'Source - Funds'!C766)</f>
        <v/>
      </c>
      <c r="E766" t="str">
        <f>IF('Source - Funds'!D766="","",'Source - Funds'!D766)</f>
        <v/>
      </c>
      <c r="F766" t="str">
        <f>IF('Source - Funds'!E766="","",'Source - Funds'!E766)</f>
        <v/>
      </c>
      <c r="G766" t="str">
        <f>IF('Source - Funds'!F766="","",'Source - Funds'!F766)</f>
        <v/>
      </c>
      <c r="H766" t="str">
        <f>IF('Source - Funds'!G766="","",'Source - Funds'!G766)</f>
        <v/>
      </c>
      <c r="I766" t="str">
        <f>IF('Source - Funds'!H766="","",'Source - Funds'!H766)</f>
        <v/>
      </c>
      <c r="J766" t="str">
        <f>IF('Source - Funds'!I766="","",'Source - Funds'!I766)</f>
        <v/>
      </c>
      <c r="K766" t="str">
        <f>IF('Source - Funds'!J766="","",'Source - Funds'!J766)</f>
        <v/>
      </c>
      <c r="L766">
        <f t="shared" si="110"/>
        <v>0</v>
      </c>
      <c r="M766">
        <v>1.04</v>
      </c>
      <c r="N766" s="24">
        <f t="shared" si="111"/>
        <v>0</v>
      </c>
      <c r="O766" s="24" t="str">
        <f t="shared" si="112"/>
        <v/>
      </c>
      <c r="P766" s="23" t="e">
        <f t="shared" si="113"/>
        <v>#VALUE!</v>
      </c>
    </row>
    <row r="767" spans="1:16" x14ac:dyDescent="0.3">
      <c r="A767" t="str">
        <f t="shared" si="109"/>
        <v/>
      </c>
      <c r="B767" t="str">
        <f>IF('Source - Funds'!A767="","",'Source - Funds'!A767)</f>
        <v/>
      </c>
      <c r="C767" t="str">
        <f>IF('Source - Funds'!B767="","",'Source - Funds'!B767)</f>
        <v/>
      </c>
      <c r="D767" t="str">
        <f>IF('Source - Funds'!C767="","",'Source - Funds'!C767)</f>
        <v/>
      </c>
      <c r="E767" t="str">
        <f>IF('Source - Funds'!D767="","",'Source - Funds'!D767)</f>
        <v/>
      </c>
      <c r="F767" t="str">
        <f>IF('Source - Funds'!E767="","",'Source - Funds'!E767)</f>
        <v/>
      </c>
      <c r="G767" t="str">
        <f>IF('Source - Funds'!F767="","",'Source - Funds'!F767)</f>
        <v/>
      </c>
      <c r="H767" t="str">
        <f>IF('Source - Funds'!G767="","",'Source - Funds'!G767)</f>
        <v/>
      </c>
      <c r="I767" t="str">
        <f>IF('Source - Funds'!H767="","",'Source - Funds'!H767)</f>
        <v/>
      </c>
      <c r="J767" t="str">
        <f>IF('Source - Funds'!I767="","",'Source - Funds'!I767)</f>
        <v/>
      </c>
      <c r="K767" t="str">
        <f>IF('Source - Funds'!J767="","",'Source - Funds'!J767)</f>
        <v/>
      </c>
      <c r="L767">
        <f t="shared" si="110"/>
        <v>0</v>
      </c>
      <c r="M767">
        <v>1.04</v>
      </c>
      <c r="N767" s="24">
        <f t="shared" si="111"/>
        <v>0</v>
      </c>
      <c r="O767" s="24" t="str">
        <f t="shared" si="112"/>
        <v/>
      </c>
      <c r="P767" s="23" t="e">
        <f t="shared" si="113"/>
        <v>#VALUE!</v>
      </c>
    </row>
    <row r="768" spans="1:16" x14ac:dyDescent="0.3">
      <c r="A768" t="str">
        <f t="shared" si="109"/>
        <v/>
      </c>
      <c r="B768" t="str">
        <f>IF('Source - Funds'!A768="","",'Source - Funds'!A768)</f>
        <v/>
      </c>
      <c r="C768" t="str">
        <f>IF('Source - Funds'!B768="","",'Source - Funds'!B768)</f>
        <v/>
      </c>
      <c r="D768" t="str">
        <f>IF('Source - Funds'!C768="","",'Source - Funds'!C768)</f>
        <v/>
      </c>
      <c r="E768" t="str">
        <f>IF('Source - Funds'!D768="","",'Source - Funds'!D768)</f>
        <v/>
      </c>
      <c r="F768" t="str">
        <f>IF('Source - Funds'!E768="","",'Source - Funds'!E768)</f>
        <v/>
      </c>
      <c r="G768" t="str">
        <f>IF('Source - Funds'!F768="","",'Source - Funds'!F768)</f>
        <v/>
      </c>
      <c r="H768" t="str">
        <f>IF('Source - Funds'!G768="","",'Source - Funds'!G768)</f>
        <v/>
      </c>
      <c r="I768" t="str">
        <f>IF('Source - Funds'!H768="","",'Source - Funds'!H768)</f>
        <v/>
      </c>
      <c r="J768" t="str">
        <f>IF('Source - Funds'!I768="","",'Source - Funds'!I768)</f>
        <v/>
      </c>
      <c r="K768" t="str">
        <f>IF('Source - Funds'!J768="","",'Source - Funds'!J768)</f>
        <v/>
      </c>
      <c r="L768">
        <f t="shared" si="110"/>
        <v>0</v>
      </c>
      <c r="M768">
        <v>1.04</v>
      </c>
      <c r="N768" s="24">
        <f t="shared" si="111"/>
        <v>0</v>
      </c>
      <c r="O768" s="24" t="str">
        <f t="shared" si="112"/>
        <v/>
      </c>
      <c r="P768" s="23" t="e">
        <f t="shared" si="113"/>
        <v>#VALUE!</v>
      </c>
    </row>
    <row r="769" spans="1:16" x14ac:dyDescent="0.3">
      <c r="A769" t="str">
        <f t="shared" si="109"/>
        <v/>
      </c>
      <c r="B769" t="str">
        <f>IF('Source - Funds'!A769="","",'Source - Funds'!A769)</f>
        <v/>
      </c>
      <c r="C769" t="str">
        <f>IF('Source - Funds'!B769="","",'Source - Funds'!B769)</f>
        <v/>
      </c>
      <c r="D769" t="str">
        <f>IF('Source - Funds'!C769="","",'Source - Funds'!C769)</f>
        <v/>
      </c>
      <c r="E769" t="str">
        <f>IF('Source - Funds'!D769="","",'Source - Funds'!D769)</f>
        <v/>
      </c>
      <c r="F769" t="str">
        <f>IF('Source - Funds'!E769="","",'Source - Funds'!E769)</f>
        <v/>
      </c>
      <c r="G769" t="str">
        <f>IF('Source - Funds'!F769="","",'Source - Funds'!F769)</f>
        <v/>
      </c>
      <c r="H769" t="str">
        <f>IF('Source - Funds'!G769="","",'Source - Funds'!G769)</f>
        <v/>
      </c>
      <c r="I769" t="str">
        <f>IF('Source - Funds'!H769="","",'Source - Funds'!H769)</f>
        <v/>
      </c>
      <c r="J769" t="str">
        <f>IF('Source - Funds'!I769="","",'Source - Funds'!I769)</f>
        <v/>
      </c>
      <c r="K769" t="str">
        <f>IF('Source - Funds'!J769="","",'Source - Funds'!J769)</f>
        <v/>
      </c>
      <c r="L769">
        <f t="shared" si="110"/>
        <v>0</v>
      </c>
      <c r="M769">
        <v>1.04</v>
      </c>
      <c r="N769" s="24">
        <f t="shared" si="111"/>
        <v>0</v>
      </c>
      <c r="O769" s="24" t="str">
        <f t="shared" si="112"/>
        <v/>
      </c>
      <c r="P769" s="23" t="e">
        <f t="shared" si="113"/>
        <v>#VALUE!</v>
      </c>
    </row>
    <row r="770" spans="1:16" x14ac:dyDescent="0.3">
      <c r="A770" t="str">
        <f t="shared" si="109"/>
        <v/>
      </c>
      <c r="B770" t="str">
        <f>IF('Source - Funds'!A770="","",'Source - Funds'!A770)</f>
        <v/>
      </c>
      <c r="C770" t="str">
        <f>IF('Source - Funds'!B770="","",'Source - Funds'!B770)</f>
        <v/>
      </c>
      <c r="D770" t="str">
        <f>IF('Source - Funds'!C770="","",'Source - Funds'!C770)</f>
        <v/>
      </c>
      <c r="E770" t="str">
        <f>IF('Source - Funds'!D770="","",'Source - Funds'!D770)</f>
        <v/>
      </c>
      <c r="F770" t="str">
        <f>IF('Source - Funds'!E770="","",'Source - Funds'!E770)</f>
        <v/>
      </c>
      <c r="G770" t="str">
        <f>IF('Source - Funds'!F770="","",'Source - Funds'!F770)</f>
        <v/>
      </c>
      <c r="H770" t="str">
        <f>IF('Source - Funds'!G770="","",'Source - Funds'!G770)</f>
        <v/>
      </c>
      <c r="I770" t="str">
        <f>IF('Source - Funds'!H770="","",'Source - Funds'!H770)</f>
        <v/>
      </c>
      <c r="J770" t="str">
        <f>IF('Source - Funds'!I770="","",'Source - Funds'!I770)</f>
        <v/>
      </c>
      <c r="K770" t="str">
        <f>IF('Source - Funds'!J770="","",'Source - Funds'!J770)</f>
        <v/>
      </c>
      <c r="L770">
        <f t="shared" si="110"/>
        <v>0</v>
      </c>
      <c r="M770">
        <v>1.04</v>
      </c>
      <c r="N770" s="24">
        <f t="shared" si="111"/>
        <v>0</v>
      </c>
      <c r="O770" s="24" t="str">
        <f t="shared" si="112"/>
        <v/>
      </c>
      <c r="P770" s="23" t="e">
        <f t="shared" si="113"/>
        <v>#VALUE!</v>
      </c>
    </row>
    <row r="771" spans="1:16" x14ac:dyDescent="0.3">
      <c r="A771" t="str">
        <f t="shared" ref="A771:A834" si="114">IF(K771="N",C771&amp;D771&amp;E771,J771&amp;D771&amp;E771)</f>
        <v/>
      </c>
      <c r="B771" t="str">
        <f>IF('Source - Funds'!A771="","",'Source - Funds'!A771)</f>
        <v/>
      </c>
      <c r="C771" t="str">
        <f>IF('Source - Funds'!B771="","",'Source - Funds'!B771)</f>
        <v/>
      </c>
      <c r="D771" t="str">
        <f>IF('Source - Funds'!C771="","",'Source - Funds'!C771)</f>
        <v/>
      </c>
      <c r="E771" t="str">
        <f>IF('Source - Funds'!D771="","",'Source - Funds'!D771)</f>
        <v/>
      </c>
      <c r="F771" t="str">
        <f>IF('Source - Funds'!E771="","",'Source - Funds'!E771)</f>
        <v/>
      </c>
      <c r="G771" t="str">
        <f>IF('Source - Funds'!F771="","",'Source - Funds'!F771)</f>
        <v/>
      </c>
      <c r="H771" t="str">
        <f>IF('Source - Funds'!G771="","",'Source - Funds'!G771)</f>
        <v/>
      </c>
      <c r="I771" t="str">
        <f>IF('Source - Funds'!H771="","",'Source - Funds'!H771)</f>
        <v/>
      </c>
      <c r="J771" t="str">
        <f>IF('Source - Funds'!I771="","",'Source - Funds'!I771)</f>
        <v/>
      </c>
      <c r="K771" t="str">
        <f>IF('Source - Funds'!J771="","",'Source - Funds'!J771)</f>
        <v/>
      </c>
      <c r="L771">
        <f t="shared" ref="L771:L834" si="115">SUMIF(A:A,A771,I:I)</f>
        <v>0</v>
      </c>
      <c r="M771">
        <v>1.04</v>
      </c>
      <c r="N771" s="24">
        <f t="shared" ref="N771:N834" si="116">M771*L771</f>
        <v>0</v>
      </c>
      <c r="O771" s="24" t="str">
        <f t="shared" ref="O771:O834" si="117">IF(N771&gt;0,N771-1,"")</f>
        <v/>
      </c>
      <c r="P771" s="23" t="e">
        <f t="shared" ref="P771:P834" si="118">ROUNDDOWN(O771,0)</f>
        <v>#VALUE!</v>
      </c>
    </row>
    <row r="772" spans="1:16" x14ac:dyDescent="0.3">
      <c r="A772" t="str">
        <f t="shared" si="114"/>
        <v/>
      </c>
      <c r="B772" t="str">
        <f>IF('Source - Funds'!A772="","",'Source - Funds'!A772)</f>
        <v/>
      </c>
      <c r="C772" t="str">
        <f>IF('Source - Funds'!B772="","",'Source - Funds'!B772)</f>
        <v/>
      </c>
      <c r="D772" t="str">
        <f>IF('Source - Funds'!C772="","",'Source - Funds'!C772)</f>
        <v/>
      </c>
      <c r="E772" t="str">
        <f>IF('Source - Funds'!D772="","",'Source - Funds'!D772)</f>
        <v/>
      </c>
      <c r="F772" t="str">
        <f>IF('Source - Funds'!E772="","",'Source - Funds'!E772)</f>
        <v/>
      </c>
      <c r="G772" t="str">
        <f>IF('Source - Funds'!F772="","",'Source - Funds'!F772)</f>
        <v/>
      </c>
      <c r="H772" t="str">
        <f>IF('Source - Funds'!G772="","",'Source - Funds'!G772)</f>
        <v/>
      </c>
      <c r="I772" t="str">
        <f>IF('Source - Funds'!H772="","",'Source - Funds'!H772)</f>
        <v/>
      </c>
      <c r="J772" t="str">
        <f>IF('Source - Funds'!I772="","",'Source - Funds'!I772)</f>
        <v/>
      </c>
      <c r="K772" t="str">
        <f>IF('Source - Funds'!J772="","",'Source - Funds'!J772)</f>
        <v/>
      </c>
      <c r="L772">
        <f t="shared" si="115"/>
        <v>0</v>
      </c>
      <c r="M772">
        <v>1.04</v>
      </c>
      <c r="N772" s="24">
        <f t="shared" si="116"/>
        <v>0</v>
      </c>
      <c r="O772" s="24" t="str">
        <f t="shared" si="117"/>
        <v/>
      </c>
      <c r="P772" s="23" t="e">
        <f t="shared" si="118"/>
        <v>#VALUE!</v>
      </c>
    </row>
    <row r="773" spans="1:16" x14ac:dyDescent="0.3">
      <c r="A773" t="str">
        <f t="shared" si="114"/>
        <v/>
      </c>
      <c r="B773" t="str">
        <f>IF('Source - Funds'!A773="","",'Source - Funds'!A773)</f>
        <v/>
      </c>
      <c r="C773" t="str">
        <f>IF('Source - Funds'!B773="","",'Source - Funds'!B773)</f>
        <v/>
      </c>
      <c r="D773" t="str">
        <f>IF('Source - Funds'!C773="","",'Source - Funds'!C773)</f>
        <v/>
      </c>
      <c r="E773" t="str">
        <f>IF('Source - Funds'!D773="","",'Source - Funds'!D773)</f>
        <v/>
      </c>
      <c r="F773" t="str">
        <f>IF('Source - Funds'!E773="","",'Source - Funds'!E773)</f>
        <v/>
      </c>
      <c r="G773" t="str">
        <f>IF('Source - Funds'!F773="","",'Source - Funds'!F773)</f>
        <v/>
      </c>
      <c r="H773" t="str">
        <f>IF('Source - Funds'!G773="","",'Source - Funds'!G773)</f>
        <v/>
      </c>
      <c r="I773" t="str">
        <f>IF('Source - Funds'!H773="","",'Source - Funds'!H773)</f>
        <v/>
      </c>
      <c r="J773" t="str">
        <f>IF('Source - Funds'!I773="","",'Source - Funds'!I773)</f>
        <v/>
      </c>
      <c r="K773" t="str">
        <f>IF('Source - Funds'!J773="","",'Source - Funds'!J773)</f>
        <v/>
      </c>
      <c r="L773">
        <f t="shared" si="115"/>
        <v>0</v>
      </c>
      <c r="M773">
        <v>1.04</v>
      </c>
      <c r="N773" s="24">
        <f t="shared" si="116"/>
        <v>0</v>
      </c>
      <c r="O773" s="24" t="str">
        <f t="shared" si="117"/>
        <v/>
      </c>
      <c r="P773" s="23" t="e">
        <f t="shared" si="118"/>
        <v>#VALUE!</v>
      </c>
    </row>
    <row r="774" spans="1:16" x14ac:dyDescent="0.3">
      <c r="A774" t="str">
        <f t="shared" si="114"/>
        <v/>
      </c>
      <c r="B774" t="str">
        <f>IF('Source - Funds'!A774="","",'Source - Funds'!A774)</f>
        <v/>
      </c>
      <c r="C774" t="str">
        <f>IF('Source - Funds'!B774="","",'Source - Funds'!B774)</f>
        <v/>
      </c>
      <c r="D774" t="str">
        <f>IF('Source - Funds'!C774="","",'Source - Funds'!C774)</f>
        <v/>
      </c>
      <c r="E774" t="str">
        <f>IF('Source - Funds'!D774="","",'Source - Funds'!D774)</f>
        <v/>
      </c>
      <c r="F774" t="str">
        <f>IF('Source - Funds'!E774="","",'Source - Funds'!E774)</f>
        <v/>
      </c>
      <c r="G774" t="str">
        <f>IF('Source - Funds'!F774="","",'Source - Funds'!F774)</f>
        <v/>
      </c>
      <c r="H774" t="str">
        <f>IF('Source - Funds'!G774="","",'Source - Funds'!G774)</f>
        <v/>
      </c>
      <c r="I774" t="str">
        <f>IF('Source - Funds'!H774="","",'Source - Funds'!H774)</f>
        <v/>
      </c>
      <c r="J774" t="str">
        <f>IF('Source - Funds'!I774="","",'Source - Funds'!I774)</f>
        <v/>
      </c>
      <c r="K774" t="str">
        <f>IF('Source - Funds'!J774="","",'Source - Funds'!J774)</f>
        <v/>
      </c>
      <c r="L774">
        <f t="shared" si="115"/>
        <v>0</v>
      </c>
      <c r="M774">
        <v>1.04</v>
      </c>
      <c r="N774" s="24">
        <f t="shared" si="116"/>
        <v>0</v>
      </c>
      <c r="O774" s="24" t="str">
        <f t="shared" si="117"/>
        <v/>
      </c>
      <c r="P774" s="23" t="e">
        <f t="shared" si="118"/>
        <v>#VALUE!</v>
      </c>
    </row>
    <row r="775" spans="1:16" x14ac:dyDescent="0.3">
      <c r="A775" t="str">
        <f t="shared" si="114"/>
        <v/>
      </c>
      <c r="B775" t="str">
        <f>IF('Source - Funds'!A775="","",'Source - Funds'!A775)</f>
        <v/>
      </c>
      <c r="C775" t="str">
        <f>IF('Source - Funds'!B775="","",'Source - Funds'!B775)</f>
        <v/>
      </c>
      <c r="D775" t="str">
        <f>IF('Source - Funds'!C775="","",'Source - Funds'!C775)</f>
        <v/>
      </c>
      <c r="E775" t="str">
        <f>IF('Source - Funds'!D775="","",'Source - Funds'!D775)</f>
        <v/>
      </c>
      <c r="F775" t="str">
        <f>IF('Source - Funds'!E775="","",'Source - Funds'!E775)</f>
        <v/>
      </c>
      <c r="G775" t="str">
        <f>IF('Source - Funds'!F775="","",'Source - Funds'!F775)</f>
        <v/>
      </c>
      <c r="H775" t="str">
        <f>IF('Source - Funds'!G775="","",'Source - Funds'!G775)</f>
        <v/>
      </c>
      <c r="I775" t="str">
        <f>IF('Source - Funds'!H775="","",'Source - Funds'!H775)</f>
        <v/>
      </c>
      <c r="J775" t="str">
        <f>IF('Source - Funds'!I775="","",'Source - Funds'!I775)</f>
        <v/>
      </c>
      <c r="K775" t="str">
        <f>IF('Source - Funds'!J775="","",'Source - Funds'!J775)</f>
        <v/>
      </c>
      <c r="L775">
        <f t="shared" si="115"/>
        <v>0</v>
      </c>
      <c r="M775">
        <v>1.04</v>
      </c>
      <c r="N775" s="24">
        <f t="shared" si="116"/>
        <v>0</v>
      </c>
      <c r="O775" s="24" t="str">
        <f t="shared" si="117"/>
        <v/>
      </c>
      <c r="P775" s="23" t="e">
        <f t="shared" si="118"/>
        <v>#VALUE!</v>
      </c>
    </row>
    <row r="776" spans="1:16" x14ac:dyDescent="0.3">
      <c r="A776" t="str">
        <f t="shared" si="114"/>
        <v/>
      </c>
      <c r="B776" t="str">
        <f>IF('Source - Funds'!A776="","",'Source - Funds'!A776)</f>
        <v/>
      </c>
      <c r="C776" t="str">
        <f>IF('Source - Funds'!B776="","",'Source - Funds'!B776)</f>
        <v/>
      </c>
      <c r="D776" t="str">
        <f>IF('Source - Funds'!C776="","",'Source - Funds'!C776)</f>
        <v/>
      </c>
      <c r="E776" t="str">
        <f>IF('Source - Funds'!D776="","",'Source - Funds'!D776)</f>
        <v/>
      </c>
      <c r="F776" t="str">
        <f>IF('Source - Funds'!E776="","",'Source - Funds'!E776)</f>
        <v/>
      </c>
      <c r="G776" t="str">
        <f>IF('Source - Funds'!F776="","",'Source - Funds'!F776)</f>
        <v/>
      </c>
      <c r="H776" t="str">
        <f>IF('Source - Funds'!G776="","",'Source - Funds'!G776)</f>
        <v/>
      </c>
      <c r="I776" t="str">
        <f>IF('Source - Funds'!H776="","",'Source - Funds'!H776)</f>
        <v/>
      </c>
      <c r="J776" t="str">
        <f>IF('Source - Funds'!I776="","",'Source - Funds'!I776)</f>
        <v/>
      </c>
      <c r="K776" t="str">
        <f>IF('Source - Funds'!J776="","",'Source - Funds'!J776)</f>
        <v/>
      </c>
      <c r="L776">
        <f t="shared" si="115"/>
        <v>0</v>
      </c>
      <c r="M776">
        <v>1.04</v>
      </c>
      <c r="N776" s="24">
        <f t="shared" si="116"/>
        <v>0</v>
      </c>
      <c r="O776" s="24" t="str">
        <f t="shared" si="117"/>
        <v/>
      </c>
      <c r="P776" s="23" t="e">
        <f t="shared" si="118"/>
        <v>#VALUE!</v>
      </c>
    </row>
    <row r="777" spans="1:16" x14ac:dyDescent="0.3">
      <c r="A777" t="str">
        <f t="shared" si="114"/>
        <v/>
      </c>
      <c r="B777" t="str">
        <f>IF('Source - Funds'!A777="","",'Source - Funds'!A777)</f>
        <v/>
      </c>
      <c r="C777" t="str">
        <f>IF('Source - Funds'!B777="","",'Source - Funds'!B777)</f>
        <v/>
      </c>
      <c r="D777" t="str">
        <f>IF('Source - Funds'!C777="","",'Source - Funds'!C777)</f>
        <v/>
      </c>
      <c r="E777" t="str">
        <f>IF('Source - Funds'!D777="","",'Source - Funds'!D777)</f>
        <v/>
      </c>
      <c r="F777" t="str">
        <f>IF('Source - Funds'!E777="","",'Source - Funds'!E777)</f>
        <v/>
      </c>
      <c r="G777" t="str">
        <f>IF('Source - Funds'!F777="","",'Source - Funds'!F777)</f>
        <v/>
      </c>
      <c r="H777" t="str">
        <f>IF('Source - Funds'!G777="","",'Source - Funds'!G777)</f>
        <v/>
      </c>
      <c r="I777" t="str">
        <f>IF('Source - Funds'!H777="","",'Source - Funds'!H777)</f>
        <v/>
      </c>
      <c r="J777" t="str">
        <f>IF('Source - Funds'!I777="","",'Source - Funds'!I777)</f>
        <v/>
      </c>
      <c r="K777" t="str">
        <f>IF('Source - Funds'!J777="","",'Source - Funds'!J777)</f>
        <v/>
      </c>
      <c r="L777">
        <f t="shared" si="115"/>
        <v>0</v>
      </c>
      <c r="M777">
        <v>1.04</v>
      </c>
      <c r="N777" s="24">
        <f t="shared" si="116"/>
        <v>0</v>
      </c>
      <c r="O777" s="24" t="str">
        <f t="shared" si="117"/>
        <v/>
      </c>
      <c r="P777" s="23" t="e">
        <f t="shared" si="118"/>
        <v>#VALUE!</v>
      </c>
    </row>
    <row r="778" spans="1:16" x14ac:dyDescent="0.3">
      <c r="A778" t="str">
        <f t="shared" si="114"/>
        <v/>
      </c>
      <c r="B778" t="str">
        <f>IF('Source - Funds'!A778="","",'Source - Funds'!A778)</f>
        <v/>
      </c>
      <c r="C778" t="str">
        <f>IF('Source - Funds'!B778="","",'Source - Funds'!B778)</f>
        <v/>
      </c>
      <c r="D778" t="str">
        <f>IF('Source - Funds'!C778="","",'Source - Funds'!C778)</f>
        <v/>
      </c>
      <c r="E778" t="str">
        <f>IF('Source - Funds'!D778="","",'Source - Funds'!D778)</f>
        <v/>
      </c>
      <c r="F778" t="str">
        <f>IF('Source - Funds'!E778="","",'Source - Funds'!E778)</f>
        <v/>
      </c>
      <c r="G778" t="str">
        <f>IF('Source - Funds'!F778="","",'Source - Funds'!F778)</f>
        <v/>
      </c>
      <c r="H778" t="str">
        <f>IF('Source - Funds'!G778="","",'Source - Funds'!G778)</f>
        <v/>
      </c>
      <c r="I778" t="str">
        <f>IF('Source - Funds'!H778="","",'Source - Funds'!H778)</f>
        <v/>
      </c>
      <c r="J778" t="str">
        <f>IF('Source - Funds'!I778="","",'Source - Funds'!I778)</f>
        <v/>
      </c>
      <c r="K778" t="str">
        <f>IF('Source - Funds'!J778="","",'Source - Funds'!J778)</f>
        <v/>
      </c>
      <c r="L778">
        <f t="shared" si="115"/>
        <v>0</v>
      </c>
      <c r="M778">
        <v>1.04</v>
      </c>
      <c r="N778" s="24">
        <f t="shared" si="116"/>
        <v>0</v>
      </c>
      <c r="O778" s="24" t="str">
        <f t="shared" si="117"/>
        <v/>
      </c>
      <c r="P778" s="23" t="e">
        <f t="shared" si="118"/>
        <v>#VALUE!</v>
      </c>
    </row>
    <row r="779" spans="1:16" x14ac:dyDescent="0.3">
      <c r="A779" t="str">
        <f t="shared" si="114"/>
        <v/>
      </c>
      <c r="B779" t="str">
        <f>IF('Source - Funds'!A779="","",'Source - Funds'!A779)</f>
        <v/>
      </c>
      <c r="C779" t="str">
        <f>IF('Source - Funds'!B779="","",'Source - Funds'!B779)</f>
        <v/>
      </c>
      <c r="D779" t="str">
        <f>IF('Source - Funds'!C779="","",'Source - Funds'!C779)</f>
        <v/>
      </c>
      <c r="E779" t="str">
        <f>IF('Source - Funds'!D779="","",'Source - Funds'!D779)</f>
        <v/>
      </c>
      <c r="F779" t="str">
        <f>IF('Source - Funds'!E779="","",'Source - Funds'!E779)</f>
        <v/>
      </c>
      <c r="G779" t="str">
        <f>IF('Source - Funds'!F779="","",'Source - Funds'!F779)</f>
        <v/>
      </c>
      <c r="H779" t="str">
        <f>IF('Source - Funds'!G779="","",'Source - Funds'!G779)</f>
        <v/>
      </c>
      <c r="I779" t="str">
        <f>IF('Source - Funds'!H779="","",'Source - Funds'!H779)</f>
        <v/>
      </c>
      <c r="J779" t="str">
        <f>IF('Source - Funds'!I779="","",'Source - Funds'!I779)</f>
        <v/>
      </c>
      <c r="K779" t="str">
        <f>IF('Source - Funds'!J779="","",'Source - Funds'!J779)</f>
        <v/>
      </c>
      <c r="L779">
        <f t="shared" si="115"/>
        <v>0</v>
      </c>
      <c r="M779">
        <v>1.04</v>
      </c>
      <c r="N779" s="24">
        <f t="shared" si="116"/>
        <v>0</v>
      </c>
      <c r="O779" s="24" t="str">
        <f t="shared" si="117"/>
        <v/>
      </c>
      <c r="P779" s="23" t="e">
        <f t="shared" si="118"/>
        <v>#VALUE!</v>
      </c>
    </row>
    <row r="780" spans="1:16" x14ac:dyDescent="0.3">
      <c r="A780" t="str">
        <f t="shared" si="114"/>
        <v/>
      </c>
      <c r="B780" t="str">
        <f>IF('Source - Funds'!A780="","",'Source - Funds'!A780)</f>
        <v/>
      </c>
      <c r="C780" t="str">
        <f>IF('Source - Funds'!B780="","",'Source - Funds'!B780)</f>
        <v/>
      </c>
      <c r="D780" t="str">
        <f>IF('Source - Funds'!C780="","",'Source - Funds'!C780)</f>
        <v/>
      </c>
      <c r="E780" t="str">
        <f>IF('Source - Funds'!D780="","",'Source - Funds'!D780)</f>
        <v/>
      </c>
      <c r="F780" t="str">
        <f>IF('Source - Funds'!E780="","",'Source - Funds'!E780)</f>
        <v/>
      </c>
      <c r="G780" t="str">
        <f>IF('Source - Funds'!F780="","",'Source - Funds'!F780)</f>
        <v/>
      </c>
      <c r="H780" t="str">
        <f>IF('Source - Funds'!G780="","",'Source - Funds'!G780)</f>
        <v/>
      </c>
      <c r="I780" t="str">
        <f>IF('Source - Funds'!H780="","",'Source - Funds'!H780)</f>
        <v/>
      </c>
      <c r="J780" t="str">
        <f>IF('Source - Funds'!I780="","",'Source - Funds'!I780)</f>
        <v/>
      </c>
      <c r="K780" t="str">
        <f>IF('Source - Funds'!J780="","",'Source - Funds'!J780)</f>
        <v/>
      </c>
      <c r="L780">
        <f t="shared" si="115"/>
        <v>0</v>
      </c>
      <c r="M780">
        <v>1.04</v>
      </c>
      <c r="N780" s="24">
        <f t="shared" si="116"/>
        <v>0</v>
      </c>
      <c r="O780" s="24" t="str">
        <f t="shared" si="117"/>
        <v/>
      </c>
      <c r="P780" s="23" t="e">
        <f t="shared" si="118"/>
        <v>#VALUE!</v>
      </c>
    </row>
    <row r="781" spans="1:16" x14ac:dyDescent="0.3">
      <c r="A781" t="str">
        <f t="shared" si="114"/>
        <v/>
      </c>
      <c r="B781" t="str">
        <f>IF('Source - Funds'!A781="","",'Source - Funds'!A781)</f>
        <v/>
      </c>
      <c r="C781" t="str">
        <f>IF('Source - Funds'!B781="","",'Source - Funds'!B781)</f>
        <v/>
      </c>
      <c r="D781" t="str">
        <f>IF('Source - Funds'!C781="","",'Source - Funds'!C781)</f>
        <v/>
      </c>
      <c r="E781" t="str">
        <f>IF('Source - Funds'!D781="","",'Source - Funds'!D781)</f>
        <v/>
      </c>
      <c r="F781" t="str">
        <f>IF('Source - Funds'!E781="","",'Source - Funds'!E781)</f>
        <v/>
      </c>
      <c r="G781" t="str">
        <f>IF('Source - Funds'!F781="","",'Source - Funds'!F781)</f>
        <v/>
      </c>
      <c r="H781" t="str">
        <f>IF('Source - Funds'!G781="","",'Source - Funds'!G781)</f>
        <v/>
      </c>
      <c r="I781" t="str">
        <f>IF('Source - Funds'!H781="","",'Source - Funds'!H781)</f>
        <v/>
      </c>
      <c r="J781" t="str">
        <f>IF('Source - Funds'!I781="","",'Source - Funds'!I781)</f>
        <v/>
      </c>
      <c r="K781" t="str">
        <f>IF('Source - Funds'!J781="","",'Source - Funds'!J781)</f>
        <v/>
      </c>
      <c r="L781">
        <f t="shared" si="115"/>
        <v>0</v>
      </c>
      <c r="M781">
        <v>1.04</v>
      </c>
      <c r="N781" s="24">
        <f t="shared" si="116"/>
        <v>0</v>
      </c>
      <c r="O781" s="24" t="str">
        <f t="shared" si="117"/>
        <v/>
      </c>
      <c r="P781" s="23" t="e">
        <f t="shared" si="118"/>
        <v>#VALUE!</v>
      </c>
    </row>
    <row r="782" spans="1:16" x14ac:dyDescent="0.3">
      <c r="A782" t="str">
        <f t="shared" si="114"/>
        <v/>
      </c>
      <c r="B782" t="str">
        <f>IF('Source - Funds'!A782="","",'Source - Funds'!A782)</f>
        <v/>
      </c>
      <c r="C782" t="str">
        <f>IF('Source - Funds'!B782="","",'Source - Funds'!B782)</f>
        <v/>
      </c>
      <c r="D782" t="str">
        <f>IF('Source - Funds'!C782="","",'Source - Funds'!C782)</f>
        <v/>
      </c>
      <c r="E782" t="str">
        <f>IF('Source - Funds'!D782="","",'Source - Funds'!D782)</f>
        <v/>
      </c>
      <c r="F782" t="str">
        <f>IF('Source - Funds'!E782="","",'Source - Funds'!E782)</f>
        <v/>
      </c>
      <c r="G782" t="str">
        <f>IF('Source - Funds'!F782="","",'Source - Funds'!F782)</f>
        <v/>
      </c>
      <c r="H782" t="str">
        <f>IF('Source - Funds'!G782="","",'Source - Funds'!G782)</f>
        <v/>
      </c>
      <c r="I782" t="str">
        <f>IF('Source - Funds'!H782="","",'Source - Funds'!H782)</f>
        <v/>
      </c>
      <c r="J782" t="str">
        <f>IF('Source - Funds'!I782="","",'Source - Funds'!I782)</f>
        <v/>
      </c>
      <c r="K782" t="str">
        <f>IF('Source - Funds'!J782="","",'Source - Funds'!J782)</f>
        <v/>
      </c>
      <c r="L782">
        <f t="shared" si="115"/>
        <v>0</v>
      </c>
      <c r="M782">
        <v>1.04</v>
      </c>
      <c r="N782" s="24">
        <f t="shared" si="116"/>
        <v>0</v>
      </c>
      <c r="O782" s="24" t="str">
        <f t="shared" si="117"/>
        <v/>
      </c>
      <c r="P782" s="23" t="e">
        <f t="shared" si="118"/>
        <v>#VALUE!</v>
      </c>
    </row>
    <row r="783" spans="1:16" x14ac:dyDescent="0.3">
      <c r="A783" t="str">
        <f t="shared" si="114"/>
        <v/>
      </c>
      <c r="B783" t="str">
        <f>IF('Source - Funds'!A783="","",'Source - Funds'!A783)</f>
        <v/>
      </c>
      <c r="C783" t="str">
        <f>IF('Source - Funds'!B783="","",'Source - Funds'!B783)</f>
        <v/>
      </c>
      <c r="D783" t="str">
        <f>IF('Source - Funds'!C783="","",'Source - Funds'!C783)</f>
        <v/>
      </c>
      <c r="E783" t="str">
        <f>IF('Source - Funds'!D783="","",'Source - Funds'!D783)</f>
        <v/>
      </c>
      <c r="F783" t="str">
        <f>IF('Source - Funds'!E783="","",'Source - Funds'!E783)</f>
        <v/>
      </c>
      <c r="G783" t="str">
        <f>IF('Source - Funds'!F783="","",'Source - Funds'!F783)</f>
        <v/>
      </c>
      <c r="H783" t="str">
        <f>IF('Source - Funds'!G783="","",'Source - Funds'!G783)</f>
        <v/>
      </c>
      <c r="I783" t="str">
        <f>IF('Source - Funds'!H783="","",'Source - Funds'!H783)</f>
        <v/>
      </c>
      <c r="J783" t="str">
        <f>IF('Source - Funds'!I783="","",'Source - Funds'!I783)</f>
        <v/>
      </c>
      <c r="K783" t="str">
        <f>IF('Source - Funds'!J783="","",'Source - Funds'!J783)</f>
        <v/>
      </c>
      <c r="L783">
        <f t="shared" si="115"/>
        <v>0</v>
      </c>
      <c r="M783">
        <v>1.04</v>
      </c>
      <c r="N783" s="24">
        <f t="shared" si="116"/>
        <v>0</v>
      </c>
      <c r="O783" s="24" t="str">
        <f t="shared" si="117"/>
        <v/>
      </c>
      <c r="P783" s="23" t="e">
        <f t="shared" si="118"/>
        <v>#VALUE!</v>
      </c>
    </row>
    <row r="784" spans="1:16" x14ac:dyDescent="0.3">
      <c r="A784" t="str">
        <f t="shared" si="114"/>
        <v/>
      </c>
      <c r="B784" t="str">
        <f>IF('Source - Funds'!A784="","",'Source - Funds'!A784)</f>
        <v/>
      </c>
      <c r="C784" t="str">
        <f>IF('Source - Funds'!B784="","",'Source - Funds'!B784)</f>
        <v/>
      </c>
      <c r="D784" t="str">
        <f>IF('Source - Funds'!C784="","",'Source - Funds'!C784)</f>
        <v/>
      </c>
      <c r="E784" t="str">
        <f>IF('Source - Funds'!D784="","",'Source - Funds'!D784)</f>
        <v/>
      </c>
      <c r="F784" t="str">
        <f>IF('Source - Funds'!E784="","",'Source - Funds'!E784)</f>
        <v/>
      </c>
      <c r="G784" t="str">
        <f>IF('Source - Funds'!F784="","",'Source - Funds'!F784)</f>
        <v/>
      </c>
      <c r="H784" t="str">
        <f>IF('Source - Funds'!G784="","",'Source - Funds'!G784)</f>
        <v/>
      </c>
      <c r="I784" t="str">
        <f>IF('Source - Funds'!H784="","",'Source - Funds'!H784)</f>
        <v/>
      </c>
      <c r="J784" t="str">
        <f>IF('Source - Funds'!I784="","",'Source - Funds'!I784)</f>
        <v/>
      </c>
      <c r="K784" t="str">
        <f>IF('Source - Funds'!J784="","",'Source - Funds'!J784)</f>
        <v/>
      </c>
      <c r="L784">
        <f t="shared" si="115"/>
        <v>0</v>
      </c>
      <c r="M784">
        <v>1.04</v>
      </c>
      <c r="N784" s="24">
        <f t="shared" si="116"/>
        <v>0</v>
      </c>
      <c r="O784" s="24" t="str">
        <f t="shared" si="117"/>
        <v/>
      </c>
      <c r="P784" s="23" t="e">
        <f t="shared" si="118"/>
        <v>#VALUE!</v>
      </c>
    </row>
    <row r="785" spans="1:16" x14ac:dyDescent="0.3">
      <c r="A785" t="str">
        <f t="shared" si="114"/>
        <v/>
      </c>
      <c r="B785" t="str">
        <f>IF('Source - Funds'!A785="","",'Source - Funds'!A785)</f>
        <v/>
      </c>
      <c r="C785" t="str">
        <f>IF('Source - Funds'!B785="","",'Source - Funds'!B785)</f>
        <v/>
      </c>
      <c r="D785" t="str">
        <f>IF('Source - Funds'!C785="","",'Source - Funds'!C785)</f>
        <v/>
      </c>
      <c r="E785" t="str">
        <f>IF('Source - Funds'!D785="","",'Source - Funds'!D785)</f>
        <v/>
      </c>
      <c r="F785" t="str">
        <f>IF('Source - Funds'!E785="","",'Source - Funds'!E785)</f>
        <v/>
      </c>
      <c r="G785" t="str">
        <f>IF('Source - Funds'!F785="","",'Source - Funds'!F785)</f>
        <v/>
      </c>
      <c r="H785" t="str">
        <f>IF('Source - Funds'!G785="","",'Source - Funds'!G785)</f>
        <v/>
      </c>
      <c r="I785" t="str">
        <f>IF('Source - Funds'!H785="","",'Source - Funds'!H785)</f>
        <v/>
      </c>
      <c r="J785" t="str">
        <f>IF('Source - Funds'!I785="","",'Source - Funds'!I785)</f>
        <v/>
      </c>
      <c r="K785" t="str">
        <f>IF('Source - Funds'!J785="","",'Source - Funds'!J785)</f>
        <v/>
      </c>
      <c r="L785">
        <f t="shared" si="115"/>
        <v>0</v>
      </c>
      <c r="M785">
        <v>1.04</v>
      </c>
      <c r="N785" s="24">
        <f t="shared" si="116"/>
        <v>0</v>
      </c>
      <c r="O785" s="24" t="str">
        <f t="shared" si="117"/>
        <v/>
      </c>
      <c r="P785" s="23" t="e">
        <f t="shared" si="118"/>
        <v>#VALUE!</v>
      </c>
    </row>
    <row r="786" spans="1:16" x14ac:dyDescent="0.3">
      <c r="A786" t="str">
        <f t="shared" si="114"/>
        <v/>
      </c>
      <c r="B786" t="str">
        <f>IF('Source - Funds'!A786="","",'Source - Funds'!A786)</f>
        <v/>
      </c>
      <c r="C786" t="str">
        <f>IF('Source - Funds'!B786="","",'Source - Funds'!B786)</f>
        <v/>
      </c>
      <c r="D786" t="str">
        <f>IF('Source - Funds'!C786="","",'Source - Funds'!C786)</f>
        <v/>
      </c>
      <c r="E786" t="str">
        <f>IF('Source - Funds'!D786="","",'Source - Funds'!D786)</f>
        <v/>
      </c>
      <c r="F786" t="str">
        <f>IF('Source - Funds'!E786="","",'Source - Funds'!E786)</f>
        <v/>
      </c>
      <c r="G786" t="str">
        <f>IF('Source - Funds'!F786="","",'Source - Funds'!F786)</f>
        <v/>
      </c>
      <c r="H786" t="str">
        <f>IF('Source - Funds'!G786="","",'Source - Funds'!G786)</f>
        <v/>
      </c>
      <c r="I786" t="str">
        <f>IF('Source - Funds'!H786="","",'Source - Funds'!H786)</f>
        <v/>
      </c>
      <c r="J786" t="str">
        <f>IF('Source - Funds'!I786="","",'Source - Funds'!I786)</f>
        <v/>
      </c>
      <c r="K786" t="str">
        <f>IF('Source - Funds'!J786="","",'Source - Funds'!J786)</f>
        <v/>
      </c>
      <c r="L786">
        <f t="shared" si="115"/>
        <v>0</v>
      </c>
      <c r="M786">
        <v>1.04</v>
      </c>
      <c r="N786" s="24">
        <f t="shared" si="116"/>
        <v>0</v>
      </c>
      <c r="O786" s="24" t="str">
        <f t="shared" si="117"/>
        <v/>
      </c>
      <c r="P786" s="23" t="e">
        <f t="shared" si="118"/>
        <v>#VALUE!</v>
      </c>
    </row>
    <row r="787" spans="1:16" x14ac:dyDescent="0.3">
      <c r="A787" t="str">
        <f t="shared" si="114"/>
        <v/>
      </c>
      <c r="B787" t="str">
        <f>IF('Source - Funds'!A787="","",'Source - Funds'!A787)</f>
        <v/>
      </c>
      <c r="C787" t="str">
        <f>IF('Source - Funds'!B787="","",'Source - Funds'!B787)</f>
        <v/>
      </c>
      <c r="D787" t="str">
        <f>IF('Source - Funds'!C787="","",'Source - Funds'!C787)</f>
        <v/>
      </c>
      <c r="E787" t="str">
        <f>IF('Source - Funds'!D787="","",'Source - Funds'!D787)</f>
        <v/>
      </c>
      <c r="F787" t="str">
        <f>IF('Source - Funds'!E787="","",'Source - Funds'!E787)</f>
        <v/>
      </c>
      <c r="G787" t="str">
        <f>IF('Source - Funds'!F787="","",'Source - Funds'!F787)</f>
        <v/>
      </c>
      <c r="H787" t="str">
        <f>IF('Source - Funds'!G787="","",'Source - Funds'!G787)</f>
        <v/>
      </c>
      <c r="I787" t="str">
        <f>IF('Source - Funds'!H787="","",'Source - Funds'!H787)</f>
        <v/>
      </c>
      <c r="J787" t="str">
        <f>IF('Source - Funds'!I787="","",'Source - Funds'!I787)</f>
        <v/>
      </c>
      <c r="K787" t="str">
        <f>IF('Source - Funds'!J787="","",'Source - Funds'!J787)</f>
        <v/>
      </c>
      <c r="L787">
        <f t="shared" si="115"/>
        <v>0</v>
      </c>
      <c r="M787">
        <v>1.04</v>
      </c>
      <c r="N787" s="24">
        <f t="shared" si="116"/>
        <v>0</v>
      </c>
      <c r="O787" s="24" t="str">
        <f t="shared" si="117"/>
        <v/>
      </c>
      <c r="P787" s="23" t="e">
        <f t="shared" si="118"/>
        <v>#VALUE!</v>
      </c>
    </row>
    <row r="788" spans="1:16" x14ac:dyDescent="0.3">
      <c r="A788" t="str">
        <f t="shared" si="114"/>
        <v/>
      </c>
      <c r="B788" t="str">
        <f>IF('Source - Funds'!A788="","",'Source - Funds'!A788)</f>
        <v/>
      </c>
      <c r="C788" t="str">
        <f>IF('Source - Funds'!B788="","",'Source - Funds'!B788)</f>
        <v/>
      </c>
      <c r="D788" t="str">
        <f>IF('Source - Funds'!C788="","",'Source - Funds'!C788)</f>
        <v/>
      </c>
      <c r="E788" t="str">
        <f>IF('Source - Funds'!D788="","",'Source - Funds'!D788)</f>
        <v/>
      </c>
      <c r="F788" t="str">
        <f>IF('Source - Funds'!E788="","",'Source - Funds'!E788)</f>
        <v/>
      </c>
      <c r="G788" t="str">
        <f>IF('Source - Funds'!F788="","",'Source - Funds'!F788)</f>
        <v/>
      </c>
      <c r="H788" t="str">
        <f>IF('Source - Funds'!G788="","",'Source - Funds'!G788)</f>
        <v/>
      </c>
      <c r="I788" t="str">
        <f>IF('Source - Funds'!H788="","",'Source - Funds'!H788)</f>
        <v/>
      </c>
      <c r="J788" t="str">
        <f>IF('Source - Funds'!I788="","",'Source - Funds'!I788)</f>
        <v/>
      </c>
      <c r="K788" t="str">
        <f>IF('Source - Funds'!J788="","",'Source - Funds'!J788)</f>
        <v/>
      </c>
      <c r="L788">
        <f t="shared" si="115"/>
        <v>0</v>
      </c>
      <c r="M788">
        <v>1.04</v>
      </c>
      <c r="N788" s="24">
        <f t="shared" si="116"/>
        <v>0</v>
      </c>
      <c r="O788" s="24" t="str">
        <f t="shared" si="117"/>
        <v/>
      </c>
      <c r="P788" s="23" t="e">
        <f t="shared" si="118"/>
        <v>#VALUE!</v>
      </c>
    </row>
    <row r="789" spans="1:16" x14ac:dyDescent="0.3">
      <c r="A789" t="str">
        <f t="shared" si="114"/>
        <v/>
      </c>
      <c r="B789" t="str">
        <f>IF('Source - Funds'!A789="","",'Source - Funds'!A789)</f>
        <v/>
      </c>
      <c r="C789" t="str">
        <f>IF('Source - Funds'!B789="","",'Source - Funds'!B789)</f>
        <v/>
      </c>
      <c r="D789" t="str">
        <f>IF('Source - Funds'!C789="","",'Source - Funds'!C789)</f>
        <v/>
      </c>
      <c r="E789" t="str">
        <f>IF('Source - Funds'!D789="","",'Source - Funds'!D789)</f>
        <v/>
      </c>
      <c r="F789" t="str">
        <f>IF('Source - Funds'!E789="","",'Source - Funds'!E789)</f>
        <v/>
      </c>
      <c r="G789" t="str">
        <f>IF('Source - Funds'!F789="","",'Source - Funds'!F789)</f>
        <v/>
      </c>
      <c r="H789" t="str">
        <f>IF('Source - Funds'!G789="","",'Source - Funds'!G789)</f>
        <v/>
      </c>
      <c r="I789" t="str">
        <f>IF('Source - Funds'!H789="","",'Source - Funds'!H789)</f>
        <v/>
      </c>
      <c r="J789" t="str">
        <f>IF('Source - Funds'!I789="","",'Source - Funds'!I789)</f>
        <v/>
      </c>
      <c r="K789" t="str">
        <f>IF('Source - Funds'!J789="","",'Source - Funds'!J789)</f>
        <v/>
      </c>
      <c r="L789">
        <f t="shared" si="115"/>
        <v>0</v>
      </c>
      <c r="M789">
        <v>1.04</v>
      </c>
      <c r="N789" s="24">
        <f t="shared" si="116"/>
        <v>0</v>
      </c>
      <c r="O789" s="24" t="str">
        <f t="shared" si="117"/>
        <v/>
      </c>
      <c r="P789" s="23" t="e">
        <f t="shared" si="118"/>
        <v>#VALUE!</v>
      </c>
    </row>
    <row r="790" spans="1:16" x14ac:dyDescent="0.3">
      <c r="A790" t="str">
        <f t="shared" si="114"/>
        <v/>
      </c>
      <c r="B790" t="str">
        <f>IF('Source - Funds'!A790="","",'Source - Funds'!A790)</f>
        <v/>
      </c>
      <c r="C790" t="str">
        <f>IF('Source - Funds'!B790="","",'Source - Funds'!B790)</f>
        <v/>
      </c>
      <c r="D790" t="str">
        <f>IF('Source - Funds'!C790="","",'Source - Funds'!C790)</f>
        <v/>
      </c>
      <c r="E790" t="str">
        <f>IF('Source - Funds'!D790="","",'Source - Funds'!D790)</f>
        <v/>
      </c>
      <c r="F790" t="str">
        <f>IF('Source - Funds'!E790="","",'Source - Funds'!E790)</f>
        <v/>
      </c>
      <c r="G790" t="str">
        <f>IF('Source - Funds'!F790="","",'Source - Funds'!F790)</f>
        <v/>
      </c>
      <c r="H790" t="str">
        <f>IF('Source - Funds'!G790="","",'Source - Funds'!G790)</f>
        <v/>
      </c>
      <c r="I790" t="str">
        <f>IF('Source - Funds'!H790="","",'Source - Funds'!H790)</f>
        <v/>
      </c>
      <c r="J790" t="str">
        <f>IF('Source - Funds'!I790="","",'Source - Funds'!I790)</f>
        <v/>
      </c>
      <c r="K790" t="str">
        <f>IF('Source - Funds'!J790="","",'Source - Funds'!J790)</f>
        <v/>
      </c>
      <c r="L790">
        <f t="shared" si="115"/>
        <v>0</v>
      </c>
      <c r="M790">
        <v>1.04</v>
      </c>
      <c r="N790" s="24">
        <f t="shared" si="116"/>
        <v>0</v>
      </c>
      <c r="O790" s="24" t="str">
        <f t="shared" si="117"/>
        <v/>
      </c>
      <c r="P790" s="23" t="e">
        <f t="shared" si="118"/>
        <v>#VALUE!</v>
      </c>
    </row>
    <row r="791" spans="1:16" x14ac:dyDescent="0.3">
      <c r="A791" t="str">
        <f t="shared" si="114"/>
        <v/>
      </c>
      <c r="B791" t="str">
        <f>IF('Source - Funds'!A791="","",'Source - Funds'!A791)</f>
        <v/>
      </c>
      <c r="C791" t="str">
        <f>IF('Source - Funds'!B791="","",'Source - Funds'!B791)</f>
        <v/>
      </c>
      <c r="D791" t="str">
        <f>IF('Source - Funds'!C791="","",'Source - Funds'!C791)</f>
        <v/>
      </c>
      <c r="E791" t="str">
        <f>IF('Source - Funds'!D791="","",'Source - Funds'!D791)</f>
        <v/>
      </c>
      <c r="F791" t="str">
        <f>IF('Source - Funds'!E791="","",'Source - Funds'!E791)</f>
        <v/>
      </c>
      <c r="G791" t="str">
        <f>IF('Source - Funds'!F791="","",'Source - Funds'!F791)</f>
        <v/>
      </c>
      <c r="H791" t="str">
        <f>IF('Source - Funds'!G791="","",'Source - Funds'!G791)</f>
        <v/>
      </c>
      <c r="I791" t="str">
        <f>IF('Source - Funds'!H791="","",'Source - Funds'!H791)</f>
        <v/>
      </c>
      <c r="J791" t="str">
        <f>IF('Source - Funds'!I791="","",'Source - Funds'!I791)</f>
        <v/>
      </c>
      <c r="K791" t="str">
        <f>IF('Source - Funds'!J791="","",'Source - Funds'!J791)</f>
        <v/>
      </c>
      <c r="L791">
        <f t="shared" si="115"/>
        <v>0</v>
      </c>
      <c r="M791">
        <v>1.04</v>
      </c>
      <c r="N791" s="24">
        <f t="shared" si="116"/>
        <v>0</v>
      </c>
      <c r="O791" s="24" t="str">
        <f t="shared" si="117"/>
        <v/>
      </c>
      <c r="P791" s="23" t="e">
        <f t="shared" si="118"/>
        <v>#VALUE!</v>
      </c>
    </row>
    <row r="792" spans="1:16" x14ac:dyDescent="0.3">
      <c r="A792" t="str">
        <f t="shared" si="114"/>
        <v/>
      </c>
      <c r="B792" t="str">
        <f>IF('Source - Funds'!A792="","",'Source - Funds'!A792)</f>
        <v/>
      </c>
      <c r="C792" t="str">
        <f>IF('Source - Funds'!B792="","",'Source - Funds'!B792)</f>
        <v/>
      </c>
      <c r="D792" t="str">
        <f>IF('Source - Funds'!C792="","",'Source - Funds'!C792)</f>
        <v/>
      </c>
      <c r="E792" t="str">
        <f>IF('Source - Funds'!D792="","",'Source - Funds'!D792)</f>
        <v/>
      </c>
      <c r="F792" t="str">
        <f>IF('Source - Funds'!E792="","",'Source - Funds'!E792)</f>
        <v/>
      </c>
      <c r="G792" t="str">
        <f>IF('Source - Funds'!F792="","",'Source - Funds'!F792)</f>
        <v/>
      </c>
      <c r="H792" t="str">
        <f>IF('Source - Funds'!G792="","",'Source - Funds'!G792)</f>
        <v/>
      </c>
      <c r="I792" t="str">
        <f>IF('Source - Funds'!H792="","",'Source - Funds'!H792)</f>
        <v/>
      </c>
      <c r="J792" t="str">
        <f>IF('Source - Funds'!I792="","",'Source - Funds'!I792)</f>
        <v/>
      </c>
      <c r="K792" t="str">
        <f>IF('Source - Funds'!J792="","",'Source - Funds'!J792)</f>
        <v/>
      </c>
      <c r="L792">
        <f t="shared" si="115"/>
        <v>0</v>
      </c>
      <c r="M792">
        <v>1.04</v>
      </c>
      <c r="N792" s="24">
        <f t="shared" si="116"/>
        <v>0</v>
      </c>
      <c r="O792" s="24" t="str">
        <f t="shared" si="117"/>
        <v/>
      </c>
      <c r="P792" s="23" t="e">
        <f t="shared" si="118"/>
        <v>#VALUE!</v>
      </c>
    </row>
    <row r="793" spans="1:16" x14ac:dyDescent="0.3">
      <c r="A793" t="str">
        <f t="shared" si="114"/>
        <v/>
      </c>
      <c r="B793" t="str">
        <f>IF('Source - Funds'!A793="","",'Source - Funds'!A793)</f>
        <v/>
      </c>
      <c r="C793" t="str">
        <f>IF('Source - Funds'!B793="","",'Source - Funds'!B793)</f>
        <v/>
      </c>
      <c r="D793" t="str">
        <f>IF('Source - Funds'!C793="","",'Source - Funds'!C793)</f>
        <v/>
      </c>
      <c r="E793" t="str">
        <f>IF('Source - Funds'!D793="","",'Source - Funds'!D793)</f>
        <v/>
      </c>
      <c r="F793" t="str">
        <f>IF('Source - Funds'!E793="","",'Source - Funds'!E793)</f>
        <v/>
      </c>
      <c r="G793" t="str">
        <f>IF('Source - Funds'!F793="","",'Source - Funds'!F793)</f>
        <v/>
      </c>
      <c r="H793" t="str">
        <f>IF('Source - Funds'!G793="","",'Source - Funds'!G793)</f>
        <v/>
      </c>
      <c r="I793" t="str">
        <f>IF('Source - Funds'!H793="","",'Source - Funds'!H793)</f>
        <v/>
      </c>
      <c r="J793" t="str">
        <f>IF('Source - Funds'!I793="","",'Source - Funds'!I793)</f>
        <v/>
      </c>
      <c r="K793" t="str">
        <f>IF('Source - Funds'!J793="","",'Source - Funds'!J793)</f>
        <v/>
      </c>
      <c r="L793">
        <f t="shared" si="115"/>
        <v>0</v>
      </c>
      <c r="M793">
        <v>1.04</v>
      </c>
      <c r="N793" s="24">
        <f t="shared" si="116"/>
        <v>0</v>
      </c>
      <c r="O793" s="24" t="str">
        <f t="shared" si="117"/>
        <v/>
      </c>
      <c r="P793" s="23" t="e">
        <f t="shared" si="118"/>
        <v>#VALUE!</v>
      </c>
    </row>
    <row r="794" spans="1:16" x14ac:dyDescent="0.3">
      <c r="A794" t="str">
        <f t="shared" si="114"/>
        <v/>
      </c>
      <c r="B794" t="str">
        <f>IF('Source - Funds'!A794="","",'Source - Funds'!A794)</f>
        <v/>
      </c>
      <c r="C794" t="str">
        <f>IF('Source - Funds'!B794="","",'Source - Funds'!B794)</f>
        <v/>
      </c>
      <c r="D794" t="str">
        <f>IF('Source - Funds'!C794="","",'Source - Funds'!C794)</f>
        <v/>
      </c>
      <c r="E794" t="str">
        <f>IF('Source - Funds'!D794="","",'Source - Funds'!D794)</f>
        <v/>
      </c>
      <c r="F794" t="str">
        <f>IF('Source - Funds'!E794="","",'Source - Funds'!E794)</f>
        <v/>
      </c>
      <c r="G794" t="str">
        <f>IF('Source - Funds'!F794="","",'Source - Funds'!F794)</f>
        <v/>
      </c>
      <c r="H794" t="str">
        <f>IF('Source - Funds'!G794="","",'Source - Funds'!G794)</f>
        <v/>
      </c>
      <c r="I794" t="str">
        <f>IF('Source - Funds'!H794="","",'Source - Funds'!H794)</f>
        <v/>
      </c>
      <c r="J794" t="str">
        <f>IF('Source - Funds'!I794="","",'Source - Funds'!I794)</f>
        <v/>
      </c>
      <c r="K794" t="str">
        <f>IF('Source - Funds'!J794="","",'Source - Funds'!J794)</f>
        <v/>
      </c>
      <c r="L794">
        <f t="shared" si="115"/>
        <v>0</v>
      </c>
      <c r="M794">
        <v>1.04</v>
      </c>
      <c r="N794" s="24">
        <f t="shared" si="116"/>
        <v>0</v>
      </c>
      <c r="O794" s="24" t="str">
        <f t="shared" si="117"/>
        <v/>
      </c>
      <c r="P794" s="23" t="e">
        <f t="shared" si="118"/>
        <v>#VALUE!</v>
      </c>
    </row>
    <row r="795" spans="1:16" x14ac:dyDescent="0.3">
      <c r="A795" t="str">
        <f t="shared" si="114"/>
        <v/>
      </c>
      <c r="B795" t="str">
        <f>IF('Source - Funds'!A795="","",'Source - Funds'!A795)</f>
        <v/>
      </c>
      <c r="C795" t="str">
        <f>IF('Source - Funds'!B795="","",'Source - Funds'!B795)</f>
        <v/>
      </c>
      <c r="D795" t="str">
        <f>IF('Source - Funds'!C795="","",'Source - Funds'!C795)</f>
        <v/>
      </c>
      <c r="E795" t="str">
        <f>IF('Source - Funds'!D795="","",'Source - Funds'!D795)</f>
        <v/>
      </c>
      <c r="F795" t="str">
        <f>IF('Source - Funds'!E795="","",'Source - Funds'!E795)</f>
        <v/>
      </c>
      <c r="G795" t="str">
        <f>IF('Source - Funds'!F795="","",'Source - Funds'!F795)</f>
        <v/>
      </c>
      <c r="H795" t="str">
        <f>IF('Source - Funds'!G795="","",'Source - Funds'!G795)</f>
        <v/>
      </c>
      <c r="I795" t="str">
        <f>IF('Source - Funds'!H795="","",'Source - Funds'!H795)</f>
        <v/>
      </c>
      <c r="J795" t="str">
        <f>IF('Source - Funds'!I795="","",'Source - Funds'!I795)</f>
        <v/>
      </c>
      <c r="K795" t="str">
        <f>IF('Source - Funds'!J795="","",'Source - Funds'!J795)</f>
        <v/>
      </c>
      <c r="L795">
        <f t="shared" si="115"/>
        <v>0</v>
      </c>
      <c r="M795">
        <v>1.04</v>
      </c>
      <c r="N795" s="24">
        <f t="shared" si="116"/>
        <v>0</v>
      </c>
      <c r="O795" s="24" t="str">
        <f t="shared" si="117"/>
        <v/>
      </c>
      <c r="P795" s="23" t="e">
        <f t="shared" si="118"/>
        <v>#VALUE!</v>
      </c>
    </row>
    <row r="796" spans="1:16" x14ac:dyDescent="0.3">
      <c r="A796" t="str">
        <f t="shared" si="114"/>
        <v/>
      </c>
      <c r="B796" t="str">
        <f>IF('Source - Funds'!A796="","",'Source - Funds'!A796)</f>
        <v/>
      </c>
      <c r="C796" t="str">
        <f>IF('Source - Funds'!B796="","",'Source - Funds'!B796)</f>
        <v/>
      </c>
      <c r="D796" t="str">
        <f>IF('Source - Funds'!C796="","",'Source - Funds'!C796)</f>
        <v/>
      </c>
      <c r="E796" t="str">
        <f>IF('Source - Funds'!D796="","",'Source - Funds'!D796)</f>
        <v/>
      </c>
      <c r="F796" t="str">
        <f>IF('Source - Funds'!E796="","",'Source - Funds'!E796)</f>
        <v/>
      </c>
      <c r="G796" t="str">
        <f>IF('Source - Funds'!F796="","",'Source - Funds'!F796)</f>
        <v/>
      </c>
      <c r="H796" t="str">
        <f>IF('Source - Funds'!G796="","",'Source - Funds'!G796)</f>
        <v/>
      </c>
      <c r="I796" t="str">
        <f>IF('Source - Funds'!H796="","",'Source - Funds'!H796)</f>
        <v/>
      </c>
      <c r="J796" t="str">
        <f>IF('Source - Funds'!I796="","",'Source - Funds'!I796)</f>
        <v/>
      </c>
      <c r="K796" t="str">
        <f>IF('Source - Funds'!J796="","",'Source - Funds'!J796)</f>
        <v/>
      </c>
      <c r="L796">
        <f t="shared" si="115"/>
        <v>0</v>
      </c>
      <c r="M796">
        <v>1.04</v>
      </c>
      <c r="N796" s="24">
        <f t="shared" si="116"/>
        <v>0</v>
      </c>
      <c r="O796" s="24" t="str">
        <f t="shared" si="117"/>
        <v/>
      </c>
      <c r="P796" s="23" t="e">
        <f t="shared" si="118"/>
        <v>#VALUE!</v>
      </c>
    </row>
    <row r="797" spans="1:16" x14ac:dyDescent="0.3">
      <c r="A797" t="str">
        <f t="shared" si="114"/>
        <v/>
      </c>
      <c r="B797" t="str">
        <f>IF('Source - Funds'!A797="","",'Source - Funds'!A797)</f>
        <v/>
      </c>
      <c r="C797" t="str">
        <f>IF('Source - Funds'!B797="","",'Source - Funds'!B797)</f>
        <v/>
      </c>
      <c r="D797" t="str">
        <f>IF('Source - Funds'!C797="","",'Source - Funds'!C797)</f>
        <v/>
      </c>
      <c r="E797" t="str">
        <f>IF('Source - Funds'!D797="","",'Source - Funds'!D797)</f>
        <v/>
      </c>
      <c r="F797" t="str">
        <f>IF('Source - Funds'!E797="","",'Source - Funds'!E797)</f>
        <v/>
      </c>
      <c r="G797" t="str">
        <f>IF('Source - Funds'!F797="","",'Source - Funds'!F797)</f>
        <v/>
      </c>
      <c r="H797" t="str">
        <f>IF('Source - Funds'!G797="","",'Source - Funds'!G797)</f>
        <v/>
      </c>
      <c r="I797" t="str">
        <f>IF('Source - Funds'!H797="","",'Source - Funds'!H797)</f>
        <v/>
      </c>
      <c r="J797" t="str">
        <f>IF('Source - Funds'!I797="","",'Source - Funds'!I797)</f>
        <v/>
      </c>
      <c r="K797" t="str">
        <f>IF('Source - Funds'!J797="","",'Source - Funds'!J797)</f>
        <v/>
      </c>
      <c r="L797">
        <f t="shared" si="115"/>
        <v>0</v>
      </c>
      <c r="M797">
        <v>1.04</v>
      </c>
      <c r="N797" s="24">
        <f t="shared" si="116"/>
        <v>0</v>
      </c>
      <c r="O797" s="24" t="str">
        <f t="shared" si="117"/>
        <v/>
      </c>
      <c r="P797" s="23" t="e">
        <f t="shared" si="118"/>
        <v>#VALUE!</v>
      </c>
    </row>
    <row r="798" spans="1:16" x14ac:dyDescent="0.3">
      <c r="A798" t="str">
        <f t="shared" si="114"/>
        <v/>
      </c>
      <c r="B798" t="str">
        <f>IF('Source - Funds'!A798="","",'Source - Funds'!A798)</f>
        <v/>
      </c>
      <c r="C798" t="str">
        <f>IF('Source - Funds'!B798="","",'Source - Funds'!B798)</f>
        <v/>
      </c>
      <c r="D798" t="str">
        <f>IF('Source - Funds'!C798="","",'Source - Funds'!C798)</f>
        <v/>
      </c>
      <c r="E798" t="str">
        <f>IF('Source - Funds'!D798="","",'Source - Funds'!D798)</f>
        <v/>
      </c>
      <c r="F798" t="str">
        <f>IF('Source - Funds'!E798="","",'Source - Funds'!E798)</f>
        <v/>
      </c>
      <c r="G798" t="str">
        <f>IF('Source - Funds'!F798="","",'Source - Funds'!F798)</f>
        <v/>
      </c>
      <c r="H798" t="str">
        <f>IF('Source - Funds'!G798="","",'Source - Funds'!G798)</f>
        <v/>
      </c>
      <c r="I798" t="str">
        <f>IF('Source - Funds'!H798="","",'Source - Funds'!H798)</f>
        <v/>
      </c>
      <c r="J798" t="str">
        <f>IF('Source - Funds'!I798="","",'Source - Funds'!I798)</f>
        <v/>
      </c>
      <c r="K798" t="str">
        <f>IF('Source - Funds'!J798="","",'Source - Funds'!J798)</f>
        <v/>
      </c>
      <c r="L798">
        <f t="shared" si="115"/>
        <v>0</v>
      </c>
      <c r="M798">
        <v>1.04</v>
      </c>
      <c r="N798" s="24">
        <f t="shared" si="116"/>
        <v>0</v>
      </c>
      <c r="O798" s="24" t="str">
        <f t="shared" si="117"/>
        <v/>
      </c>
      <c r="P798" s="23" t="e">
        <f t="shared" si="118"/>
        <v>#VALUE!</v>
      </c>
    </row>
    <row r="799" spans="1:16" x14ac:dyDescent="0.3">
      <c r="A799" t="str">
        <f t="shared" si="114"/>
        <v/>
      </c>
      <c r="B799" t="str">
        <f>IF('Source - Funds'!A799="","",'Source - Funds'!A799)</f>
        <v/>
      </c>
      <c r="C799" t="str">
        <f>IF('Source - Funds'!B799="","",'Source - Funds'!B799)</f>
        <v/>
      </c>
      <c r="D799" t="str">
        <f>IF('Source - Funds'!C799="","",'Source - Funds'!C799)</f>
        <v/>
      </c>
      <c r="E799" t="str">
        <f>IF('Source - Funds'!D799="","",'Source - Funds'!D799)</f>
        <v/>
      </c>
      <c r="F799" t="str">
        <f>IF('Source - Funds'!E799="","",'Source - Funds'!E799)</f>
        <v/>
      </c>
      <c r="G799" t="str">
        <f>IF('Source - Funds'!F799="","",'Source - Funds'!F799)</f>
        <v/>
      </c>
      <c r="H799" t="str">
        <f>IF('Source - Funds'!G799="","",'Source - Funds'!G799)</f>
        <v/>
      </c>
      <c r="I799" t="str">
        <f>IF('Source - Funds'!H799="","",'Source - Funds'!H799)</f>
        <v/>
      </c>
      <c r="J799" t="str">
        <f>IF('Source - Funds'!I799="","",'Source - Funds'!I799)</f>
        <v/>
      </c>
      <c r="K799" t="str">
        <f>IF('Source - Funds'!J799="","",'Source - Funds'!J799)</f>
        <v/>
      </c>
      <c r="L799">
        <f t="shared" si="115"/>
        <v>0</v>
      </c>
      <c r="M799">
        <v>1.04</v>
      </c>
      <c r="N799" s="24">
        <f t="shared" si="116"/>
        <v>0</v>
      </c>
      <c r="O799" s="24" t="str">
        <f t="shared" si="117"/>
        <v/>
      </c>
      <c r="P799" s="23" t="e">
        <f t="shared" si="118"/>
        <v>#VALUE!</v>
      </c>
    </row>
    <row r="800" spans="1:16" x14ac:dyDescent="0.3">
      <c r="A800" t="str">
        <f t="shared" si="114"/>
        <v/>
      </c>
      <c r="B800" t="str">
        <f>IF('Source - Funds'!A800="","",'Source - Funds'!A800)</f>
        <v/>
      </c>
      <c r="C800" t="str">
        <f>IF('Source - Funds'!B800="","",'Source - Funds'!B800)</f>
        <v/>
      </c>
      <c r="D800" t="str">
        <f>IF('Source - Funds'!C800="","",'Source - Funds'!C800)</f>
        <v/>
      </c>
      <c r="E800" t="str">
        <f>IF('Source - Funds'!D800="","",'Source - Funds'!D800)</f>
        <v/>
      </c>
      <c r="F800" t="str">
        <f>IF('Source - Funds'!E800="","",'Source - Funds'!E800)</f>
        <v/>
      </c>
      <c r="G800" t="str">
        <f>IF('Source - Funds'!F800="","",'Source - Funds'!F800)</f>
        <v/>
      </c>
      <c r="H800" t="str">
        <f>IF('Source - Funds'!G800="","",'Source - Funds'!G800)</f>
        <v/>
      </c>
      <c r="I800" t="str">
        <f>IF('Source - Funds'!H800="","",'Source - Funds'!H800)</f>
        <v/>
      </c>
      <c r="J800" t="str">
        <f>IF('Source - Funds'!I800="","",'Source - Funds'!I800)</f>
        <v/>
      </c>
      <c r="K800" t="str">
        <f>IF('Source - Funds'!J800="","",'Source - Funds'!J800)</f>
        <v/>
      </c>
      <c r="L800">
        <f t="shared" si="115"/>
        <v>0</v>
      </c>
      <c r="M800">
        <v>1.04</v>
      </c>
      <c r="N800" s="24">
        <f t="shared" si="116"/>
        <v>0</v>
      </c>
      <c r="O800" s="24" t="str">
        <f t="shared" si="117"/>
        <v/>
      </c>
      <c r="P800" s="23" t="e">
        <f t="shared" si="118"/>
        <v>#VALUE!</v>
      </c>
    </row>
    <row r="801" spans="1:16" x14ac:dyDescent="0.3">
      <c r="A801" t="str">
        <f t="shared" si="114"/>
        <v/>
      </c>
      <c r="B801" t="str">
        <f>IF('Source - Funds'!A801="","",'Source - Funds'!A801)</f>
        <v/>
      </c>
      <c r="C801" t="str">
        <f>IF('Source - Funds'!B801="","",'Source - Funds'!B801)</f>
        <v/>
      </c>
      <c r="D801" t="str">
        <f>IF('Source - Funds'!C801="","",'Source - Funds'!C801)</f>
        <v/>
      </c>
      <c r="E801" t="str">
        <f>IF('Source - Funds'!D801="","",'Source - Funds'!D801)</f>
        <v/>
      </c>
      <c r="F801" t="str">
        <f>IF('Source - Funds'!E801="","",'Source - Funds'!E801)</f>
        <v/>
      </c>
      <c r="G801" t="str">
        <f>IF('Source - Funds'!F801="","",'Source - Funds'!F801)</f>
        <v/>
      </c>
      <c r="H801" t="str">
        <f>IF('Source - Funds'!G801="","",'Source - Funds'!G801)</f>
        <v/>
      </c>
      <c r="I801" t="str">
        <f>IF('Source - Funds'!H801="","",'Source - Funds'!H801)</f>
        <v/>
      </c>
      <c r="J801" t="str">
        <f>IF('Source - Funds'!I801="","",'Source - Funds'!I801)</f>
        <v/>
      </c>
      <c r="K801" t="str">
        <f>IF('Source - Funds'!J801="","",'Source - Funds'!J801)</f>
        <v/>
      </c>
      <c r="L801">
        <f t="shared" si="115"/>
        <v>0</v>
      </c>
      <c r="M801">
        <v>1.04</v>
      </c>
      <c r="N801" s="24">
        <f t="shared" si="116"/>
        <v>0</v>
      </c>
      <c r="O801" s="24" t="str">
        <f t="shared" si="117"/>
        <v/>
      </c>
      <c r="P801" s="23" t="e">
        <f t="shared" si="118"/>
        <v>#VALUE!</v>
      </c>
    </row>
    <row r="802" spans="1:16" x14ac:dyDescent="0.3">
      <c r="A802" t="str">
        <f t="shared" si="114"/>
        <v/>
      </c>
      <c r="B802" t="str">
        <f>IF('Source - Funds'!A802="","",'Source - Funds'!A802)</f>
        <v/>
      </c>
      <c r="C802" t="str">
        <f>IF('Source - Funds'!B802="","",'Source - Funds'!B802)</f>
        <v/>
      </c>
      <c r="D802" t="str">
        <f>IF('Source - Funds'!C802="","",'Source - Funds'!C802)</f>
        <v/>
      </c>
      <c r="E802" t="str">
        <f>IF('Source - Funds'!D802="","",'Source - Funds'!D802)</f>
        <v/>
      </c>
      <c r="F802" t="str">
        <f>IF('Source - Funds'!E802="","",'Source - Funds'!E802)</f>
        <v/>
      </c>
      <c r="G802" t="str">
        <f>IF('Source - Funds'!F802="","",'Source - Funds'!F802)</f>
        <v/>
      </c>
      <c r="H802" t="str">
        <f>IF('Source - Funds'!G802="","",'Source - Funds'!G802)</f>
        <v/>
      </c>
      <c r="I802" t="str">
        <f>IF('Source - Funds'!H802="","",'Source - Funds'!H802)</f>
        <v/>
      </c>
      <c r="J802" t="str">
        <f>IF('Source - Funds'!I802="","",'Source - Funds'!I802)</f>
        <v/>
      </c>
      <c r="K802" t="str">
        <f>IF('Source - Funds'!J802="","",'Source - Funds'!J802)</f>
        <v/>
      </c>
      <c r="L802">
        <f t="shared" si="115"/>
        <v>0</v>
      </c>
      <c r="M802">
        <v>1.04</v>
      </c>
      <c r="N802" s="24">
        <f t="shared" si="116"/>
        <v>0</v>
      </c>
      <c r="O802" s="24" t="str">
        <f t="shared" si="117"/>
        <v/>
      </c>
      <c r="P802" s="23" t="e">
        <f t="shared" si="118"/>
        <v>#VALUE!</v>
      </c>
    </row>
    <row r="803" spans="1:16" x14ac:dyDescent="0.3">
      <c r="A803" t="str">
        <f t="shared" si="114"/>
        <v/>
      </c>
      <c r="B803" t="str">
        <f>IF('Source - Funds'!A803="","",'Source - Funds'!A803)</f>
        <v/>
      </c>
      <c r="C803" t="str">
        <f>IF('Source - Funds'!B803="","",'Source - Funds'!B803)</f>
        <v/>
      </c>
      <c r="D803" t="str">
        <f>IF('Source - Funds'!C803="","",'Source - Funds'!C803)</f>
        <v/>
      </c>
      <c r="E803" t="str">
        <f>IF('Source - Funds'!D803="","",'Source - Funds'!D803)</f>
        <v/>
      </c>
      <c r="F803" t="str">
        <f>IF('Source - Funds'!E803="","",'Source - Funds'!E803)</f>
        <v/>
      </c>
      <c r="G803" t="str">
        <f>IF('Source - Funds'!F803="","",'Source - Funds'!F803)</f>
        <v/>
      </c>
      <c r="H803" t="str">
        <f>IF('Source - Funds'!G803="","",'Source - Funds'!G803)</f>
        <v/>
      </c>
      <c r="I803" t="str">
        <f>IF('Source - Funds'!H803="","",'Source - Funds'!H803)</f>
        <v/>
      </c>
      <c r="J803" t="str">
        <f>IF('Source - Funds'!I803="","",'Source - Funds'!I803)</f>
        <v/>
      </c>
      <c r="K803" t="str">
        <f>IF('Source - Funds'!J803="","",'Source - Funds'!J803)</f>
        <v/>
      </c>
      <c r="L803">
        <f t="shared" si="115"/>
        <v>0</v>
      </c>
      <c r="M803">
        <v>1.04</v>
      </c>
      <c r="N803" s="24">
        <f t="shared" si="116"/>
        <v>0</v>
      </c>
      <c r="O803" s="24" t="str">
        <f t="shared" si="117"/>
        <v/>
      </c>
      <c r="P803" s="23" t="e">
        <f t="shared" si="118"/>
        <v>#VALUE!</v>
      </c>
    </row>
    <row r="804" spans="1:16" x14ac:dyDescent="0.3">
      <c r="A804" t="str">
        <f t="shared" si="114"/>
        <v/>
      </c>
      <c r="B804" t="str">
        <f>IF('Source - Funds'!A804="","",'Source - Funds'!A804)</f>
        <v/>
      </c>
      <c r="C804" t="str">
        <f>IF('Source - Funds'!B804="","",'Source - Funds'!B804)</f>
        <v/>
      </c>
      <c r="D804" t="str">
        <f>IF('Source - Funds'!C804="","",'Source - Funds'!C804)</f>
        <v/>
      </c>
      <c r="E804" t="str">
        <f>IF('Source - Funds'!D804="","",'Source - Funds'!D804)</f>
        <v/>
      </c>
      <c r="F804" t="str">
        <f>IF('Source - Funds'!E804="","",'Source - Funds'!E804)</f>
        <v/>
      </c>
      <c r="G804" t="str">
        <f>IF('Source - Funds'!F804="","",'Source - Funds'!F804)</f>
        <v/>
      </c>
      <c r="H804" t="str">
        <f>IF('Source - Funds'!G804="","",'Source - Funds'!G804)</f>
        <v/>
      </c>
      <c r="I804" t="str">
        <f>IF('Source - Funds'!H804="","",'Source - Funds'!H804)</f>
        <v/>
      </c>
      <c r="J804" t="str">
        <f>IF('Source - Funds'!I804="","",'Source - Funds'!I804)</f>
        <v/>
      </c>
      <c r="K804" t="str">
        <f>IF('Source - Funds'!J804="","",'Source - Funds'!J804)</f>
        <v/>
      </c>
      <c r="L804">
        <f t="shared" si="115"/>
        <v>0</v>
      </c>
      <c r="M804">
        <v>1.04</v>
      </c>
      <c r="N804" s="24">
        <f t="shared" si="116"/>
        <v>0</v>
      </c>
      <c r="O804" s="24" t="str">
        <f t="shared" si="117"/>
        <v/>
      </c>
      <c r="P804" s="23" t="e">
        <f t="shared" si="118"/>
        <v>#VALUE!</v>
      </c>
    </row>
    <row r="805" spans="1:16" x14ac:dyDescent="0.3">
      <c r="A805" t="str">
        <f t="shared" si="114"/>
        <v/>
      </c>
      <c r="B805" t="str">
        <f>IF('Source - Funds'!A805="","",'Source - Funds'!A805)</f>
        <v/>
      </c>
      <c r="C805" t="str">
        <f>IF('Source - Funds'!B805="","",'Source - Funds'!B805)</f>
        <v/>
      </c>
      <c r="D805" t="str">
        <f>IF('Source - Funds'!C805="","",'Source - Funds'!C805)</f>
        <v/>
      </c>
      <c r="E805" t="str">
        <f>IF('Source - Funds'!D805="","",'Source - Funds'!D805)</f>
        <v/>
      </c>
      <c r="F805" t="str">
        <f>IF('Source - Funds'!E805="","",'Source - Funds'!E805)</f>
        <v/>
      </c>
      <c r="G805" t="str">
        <f>IF('Source - Funds'!F805="","",'Source - Funds'!F805)</f>
        <v/>
      </c>
      <c r="H805" t="str">
        <f>IF('Source - Funds'!G805="","",'Source - Funds'!G805)</f>
        <v/>
      </c>
      <c r="I805" t="str">
        <f>IF('Source - Funds'!H805="","",'Source - Funds'!H805)</f>
        <v/>
      </c>
      <c r="J805" t="str">
        <f>IF('Source - Funds'!I805="","",'Source - Funds'!I805)</f>
        <v/>
      </c>
      <c r="K805" t="str">
        <f>IF('Source - Funds'!J805="","",'Source - Funds'!J805)</f>
        <v/>
      </c>
      <c r="L805">
        <f t="shared" si="115"/>
        <v>0</v>
      </c>
      <c r="M805">
        <v>1.04</v>
      </c>
      <c r="N805" s="24">
        <f t="shared" si="116"/>
        <v>0</v>
      </c>
      <c r="O805" s="24" t="str">
        <f t="shared" si="117"/>
        <v/>
      </c>
      <c r="P805" s="23" t="e">
        <f t="shared" si="118"/>
        <v>#VALUE!</v>
      </c>
    </row>
    <row r="806" spans="1:16" x14ac:dyDescent="0.3">
      <c r="A806" t="str">
        <f t="shared" si="114"/>
        <v/>
      </c>
      <c r="B806" t="str">
        <f>IF('Source - Funds'!A806="","",'Source - Funds'!A806)</f>
        <v/>
      </c>
      <c r="C806" t="str">
        <f>IF('Source - Funds'!B806="","",'Source - Funds'!B806)</f>
        <v/>
      </c>
      <c r="D806" t="str">
        <f>IF('Source - Funds'!C806="","",'Source - Funds'!C806)</f>
        <v/>
      </c>
      <c r="E806" t="str">
        <f>IF('Source - Funds'!D806="","",'Source - Funds'!D806)</f>
        <v/>
      </c>
      <c r="F806" t="str">
        <f>IF('Source - Funds'!E806="","",'Source - Funds'!E806)</f>
        <v/>
      </c>
      <c r="G806" t="str">
        <f>IF('Source - Funds'!F806="","",'Source - Funds'!F806)</f>
        <v/>
      </c>
      <c r="H806" t="str">
        <f>IF('Source - Funds'!G806="","",'Source - Funds'!G806)</f>
        <v/>
      </c>
      <c r="I806" t="str">
        <f>IF('Source - Funds'!H806="","",'Source - Funds'!H806)</f>
        <v/>
      </c>
      <c r="J806" t="str">
        <f>IF('Source - Funds'!I806="","",'Source - Funds'!I806)</f>
        <v/>
      </c>
      <c r="K806" t="str">
        <f>IF('Source - Funds'!J806="","",'Source - Funds'!J806)</f>
        <v/>
      </c>
      <c r="L806">
        <f t="shared" si="115"/>
        <v>0</v>
      </c>
      <c r="M806">
        <v>1.04</v>
      </c>
      <c r="N806" s="24">
        <f t="shared" si="116"/>
        <v>0</v>
      </c>
      <c r="O806" s="24" t="str">
        <f t="shared" si="117"/>
        <v/>
      </c>
      <c r="P806" s="23" t="e">
        <f t="shared" si="118"/>
        <v>#VALUE!</v>
      </c>
    </row>
    <row r="807" spans="1:16" x14ac:dyDescent="0.3">
      <c r="A807" t="str">
        <f t="shared" si="114"/>
        <v/>
      </c>
      <c r="B807" t="str">
        <f>IF('Source - Funds'!A807="","",'Source - Funds'!A807)</f>
        <v/>
      </c>
      <c r="C807" t="str">
        <f>IF('Source - Funds'!B807="","",'Source - Funds'!B807)</f>
        <v/>
      </c>
      <c r="D807" t="str">
        <f>IF('Source - Funds'!C807="","",'Source - Funds'!C807)</f>
        <v/>
      </c>
      <c r="E807" t="str">
        <f>IF('Source - Funds'!D807="","",'Source - Funds'!D807)</f>
        <v/>
      </c>
      <c r="F807" t="str">
        <f>IF('Source - Funds'!E807="","",'Source - Funds'!E807)</f>
        <v/>
      </c>
      <c r="G807" t="str">
        <f>IF('Source - Funds'!F807="","",'Source - Funds'!F807)</f>
        <v/>
      </c>
      <c r="H807" t="str">
        <f>IF('Source - Funds'!G807="","",'Source - Funds'!G807)</f>
        <v/>
      </c>
      <c r="I807" t="str">
        <f>IF('Source - Funds'!H807="","",'Source - Funds'!H807)</f>
        <v/>
      </c>
      <c r="J807" t="str">
        <f>IF('Source - Funds'!I807="","",'Source - Funds'!I807)</f>
        <v/>
      </c>
      <c r="K807" t="str">
        <f>IF('Source - Funds'!J807="","",'Source - Funds'!J807)</f>
        <v/>
      </c>
      <c r="L807">
        <f t="shared" si="115"/>
        <v>0</v>
      </c>
      <c r="M807">
        <v>1.04</v>
      </c>
      <c r="N807" s="24">
        <f t="shared" si="116"/>
        <v>0</v>
      </c>
      <c r="O807" s="24" t="str">
        <f t="shared" si="117"/>
        <v/>
      </c>
      <c r="P807" s="23" t="e">
        <f t="shared" si="118"/>
        <v>#VALUE!</v>
      </c>
    </row>
    <row r="808" spans="1:16" x14ac:dyDescent="0.3">
      <c r="A808" t="str">
        <f t="shared" si="114"/>
        <v/>
      </c>
      <c r="B808" t="str">
        <f>IF('Source - Funds'!A808="","",'Source - Funds'!A808)</f>
        <v/>
      </c>
      <c r="C808" t="str">
        <f>IF('Source - Funds'!B808="","",'Source - Funds'!B808)</f>
        <v/>
      </c>
      <c r="D808" t="str">
        <f>IF('Source - Funds'!C808="","",'Source - Funds'!C808)</f>
        <v/>
      </c>
      <c r="E808" t="str">
        <f>IF('Source - Funds'!D808="","",'Source - Funds'!D808)</f>
        <v/>
      </c>
      <c r="F808" t="str">
        <f>IF('Source - Funds'!E808="","",'Source - Funds'!E808)</f>
        <v/>
      </c>
      <c r="G808" t="str">
        <f>IF('Source - Funds'!F808="","",'Source - Funds'!F808)</f>
        <v/>
      </c>
      <c r="H808" t="str">
        <f>IF('Source - Funds'!G808="","",'Source - Funds'!G808)</f>
        <v/>
      </c>
      <c r="I808" t="str">
        <f>IF('Source - Funds'!H808="","",'Source - Funds'!H808)</f>
        <v/>
      </c>
      <c r="J808" t="str">
        <f>IF('Source - Funds'!I808="","",'Source - Funds'!I808)</f>
        <v/>
      </c>
      <c r="K808" t="str">
        <f>IF('Source - Funds'!J808="","",'Source - Funds'!J808)</f>
        <v/>
      </c>
      <c r="L808">
        <f t="shared" si="115"/>
        <v>0</v>
      </c>
      <c r="M808">
        <v>1.04</v>
      </c>
      <c r="N808" s="24">
        <f t="shared" si="116"/>
        <v>0</v>
      </c>
      <c r="O808" s="24" t="str">
        <f t="shared" si="117"/>
        <v/>
      </c>
      <c r="P808" s="23" t="e">
        <f t="shared" si="118"/>
        <v>#VALUE!</v>
      </c>
    </row>
    <row r="809" spans="1:16" x14ac:dyDescent="0.3">
      <c r="A809" t="str">
        <f t="shared" si="114"/>
        <v/>
      </c>
      <c r="B809" t="str">
        <f>IF('Source - Funds'!A809="","",'Source - Funds'!A809)</f>
        <v/>
      </c>
      <c r="C809" t="str">
        <f>IF('Source - Funds'!B809="","",'Source - Funds'!B809)</f>
        <v/>
      </c>
      <c r="D809" t="str">
        <f>IF('Source - Funds'!C809="","",'Source - Funds'!C809)</f>
        <v/>
      </c>
      <c r="E809" t="str">
        <f>IF('Source - Funds'!D809="","",'Source - Funds'!D809)</f>
        <v/>
      </c>
      <c r="F809" t="str">
        <f>IF('Source - Funds'!E809="","",'Source - Funds'!E809)</f>
        <v/>
      </c>
      <c r="G809" t="str">
        <f>IF('Source - Funds'!F809="","",'Source - Funds'!F809)</f>
        <v/>
      </c>
      <c r="H809" t="str">
        <f>IF('Source - Funds'!G809="","",'Source - Funds'!G809)</f>
        <v/>
      </c>
      <c r="I809" t="str">
        <f>IF('Source - Funds'!H809="","",'Source - Funds'!H809)</f>
        <v/>
      </c>
      <c r="J809" t="str">
        <f>IF('Source - Funds'!I809="","",'Source - Funds'!I809)</f>
        <v/>
      </c>
      <c r="K809" t="str">
        <f>IF('Source - Funds'!J809="","",'Source - Funds'!J809)</f>
        <v/>
      </c>
      <c r="L809">
        <f t="shared" si="115"/>
        <v>0</v>
      </c>
      <c r="M809">
        <v>1.04</v>
      </c>
      <c r="N809" s="24">
        <f t="shared" si="116"/>
        <v>0</v>
      </c>
      <c r="O809" s="24" t="str">
        <f t="shared" si="117"/>
        <v/>
      </c>
      <c r="P809" s="23" t="e">
        <f t="shared" si="118"/>
        <v>#VALUE!</v>
      </c>
    </row>
    <row r="810" spans="1:16" x14ac:dyDescent="0.3">
      <c r="A810" t="str">
        <f t="shared" si="114"/>
        <v/>
      </c>
      <c r="B810" t="str">
        <f>IF('Source - Funds'!A810="","",'Source - Funds'!A810)</f>
        <v/>
      </c>
      <c r="C810" t="str">
        <f>IF('Source - Funds'!B810="","",'Source - Funds'!B810)</f>
        <v/>
      </c>
      <c r="D810" t="str">
        <f>IF('Source - Funds'!C810="","",'Source - Funds'!C810)</f>
        <v/>
      </c>
      <c r="E810" t="str">
        <f>IF('Source - Funds'!D810="","",'Source - Funds'!D810)</f>
        <v/>
      </c>
      <c r="F810" t="str">
        <f>IF('Source - Funds'!E810="","",'Source - Funds'!E810)</f>
        <v/>
      </c>
      <c r="G810" t="str">
        <f>IF('Source - Funds'!F810="","",'Source - Funds'!F810)</f>
        <v/>
      </c>
      <c r="H810" t="str">
        <f>IF('Source - Funds'!G810="","",'Source - Funds'!G810)</f>
        <v/>
      </c>
      <c r="I810" t="str">
        <f>IF('Source - Funds'!H810="","",'Source - Funds'!H810)</f>
        <v/>
      </c>
      <c r="J810" t="str">
        <f>IF('Source - Funds'!I810="","",'Source - Funds'!I810)</f>
        <v/>
      </c>
      <c r="K810" t="str">
        <f>IF('Source - Funds'!J810="","",'Source - Funds'!J810)</f>
        <v/>
      </c>
      <c r="L810">
        <f t="shared" si="115"/>
        <v>0</v>
      </c>
      <c r="M810">
        <v>1.04</v>
      </c>
      <c r="N810" s="24">
        <f t="shared" si="116"/>
        <v>0</v>
      </c>
      <c r="O810" s="24" t="str">
        <f t="shared" si="117"/>
        <v/>
      </c>
      <c r="P810" s="23" t="e">
        <f t="shared" si="118"/>
        <v>#VALUE!</v>
      </c>
    </row>
    <row r="811" spans="1:16" x14ac:dyDescent="0.3">
      <c r="A811" t="str">
        <f t="shared" si="114"/>
        <v/>
      </c>
      <c r="B811" t="str">
        <f>IF('Source - Funds'!A811="","",'Source - Funds'!A811)</f>
        <v/>
      </c>
      <c r="C811" t="str">
        <f>IF('Source - Funds'!B811="","",'Source - Funds'!B811)</f>
        <v/>
      </c>
      <c r="D811" t="str">
        <f>IF('Source - Funds'!C811="","",'Source - Funds'!C811)</f>
        <v/>
      </c>
      <c r="E811" t="str">
        <f>IF('Source - Funds'!D811="","",'Source - Funds'!D811)</f>
        <v/>
      </c>
      <c r="F811" t="str">
        <f>IF('Source - Funds'!E811="","",'Source - Funds'!E811)</f>
        <v/>
      </c>
      <c r="G811" t="str">
        <f>IF('Source - Funds'!F811="","",'Source - Funds'!F811)</f>
        <v/>
      </c>
      <c r="H811" t="str">
        <f>IF('Source - Funds'!G811="","",'Source - Funds'!G811)</f>
        <v/>
      </c>
      <c r="I811" t="str">
        <f>IF('Source - Funds'!H811="","",'Source - Funds'!H811)</f>
        <v/>
      </c>
      <c r="J811" t="str">
        <f>IF('Source - Funds'!I811="","",'Source - Funds'!I811)</f>
        <v/>
      </c>
      <c r="K811" t="str">
        <f>IF('Source - Funds'!J811="","",'Source - Funds'!J811)</f>
        <v/>
      </c>
      <c r="L811">
        <f t="shared" si="115"/>
        <v>0</v>
      </c>
      <c r="M811">
        <v>1.04</v>
      </c>
      <c r="N811" s="24">
        <f t="shared" si="116"/>
        <v>0</v>
      </c>
      <c r="O811" s="24" t="str">
        <f t="shared" si="117"/>
        <v/>
      </c>
      <c r="P811" s="23" t="e">
        <f t="shared" si="118"/>
        <v>#VALUE!</v>
      </c>
    </row>
    <row r="812" spans="1:16" x14ac:dyDescent="0.3">
      <c r="A812" t="str">
        <f t="shared" si="114"/>
        <v/>
      </c>
      <c r="B812" t="str">
        <f>IF('Source - Funds'!A812="","",'Source - Funds'!A812)</f>
        <v/>
      </c>
      <c r="C812" t="str">
        <f>IF('Source - Funds'!B812="","",'Source - Funds'!B812)</f>
        <v/>
      </c>
      <c r="D812" t="str">
        <f>IF('Source - Funds'!C812="","",'Source - Funds'!C812)</f>
        <v/>
      </c>
      <c r="E812" t="str">
        <f>IF('Source - Funds'!D812="","",'Source - Funds'!D812)</f>
        <v/>
      </c>
      <c r="F812" t="str">
        <f>IF('Source - Funds'!E812="","",'Source - Funds'!E812)</f>
        <v/>
      </c>
      <c r="G812" t="str">
        <f>IF('Source - Funds'!F812="","",'Source - Funds'!F812)</f>
        <v/>
      </c>
      <c r="H812" t="str">
        <f>IF('Source - Funds'!G812="","",'Source - Funds'!G812)</f>
        <v/>
      </c>
      <c r="I812" t="str">
        <f>IF('Source - Funds'!H812="","",'Source - Funds'!H812)</f>
        <v/>
      </c>
      <c r="J812" t="str">
        <f>IF('Source - Funds'!I812="","",'Source - Funds'!I812)</f>
        <v/>
      </c>
      <c r="K812" t="str">
        <f>IF('Source - Funds'!J812="","",'Source - Funds'!J812)</f>
        <v/>
      </c>
      <c r="L812">
        <f t="shared" si="115"/>
        <v>0</v>
      </c>
      <c r="M812">
        <v>1.04</v>
      </c>
      <c r="N812" s="24">
        <f t="shared" si="116"/>
        <v>0</v>
      </c>
      <c r="O812" s="24" t="str">
        <f t="shared" si="117"/>
        <v/>
      </c>
      <c r="P812" s="23" t="e">
        <f t="shared" si="118"/>
        <v>#VALUE!</v>
      </c>
    </row>
    <row r="813" spans="1:16" x14ac:dyDescent="0.3">
      <c r="A813" t="str">
        <f t="shared" si="114"/>
        <v/>
      </c>
      <c r="B813" t="str">
        <f>IF('Source - Funds'!A813="","",'Source - Funds'!A813)</f>
        <v/>
      </c>
      <c r="C813" t="str">
        <f>IF('Source - Funds'!B813="","",'Source - Funds'!B813)</f>
        <v/>
      </c>
      <c r="D813" t="str">
        <f>IF('Source - Funds'!C813="","",'Source - Funds'!C813)</f>
        <v/>
      </c>
      <c r="E813" t="str">
        <f>IF('Source - Funds'!D813="","",'Source - Funds'!D813)</f>
        <v/>
      </c>
      <c r="F813" t="str">
        <f>IF('Source - Funds'!E813="","",'Source - Funds'!E813)</f>
        <v/>
      </c>
      <c r="G813" t="str">
        <f>IF('Source - Funds'!F813="","",'Source - Funds'!F813)</f>
        <v/>
      </c>
      <c r="H813" t="str">
        <f>IF('Source - Funds'!G813="","",'Source - Funds'!G813)</f>
        <v/>
      </c>
      <c r="I813" t="str">
        <f>IF('Source - Funds'!H813="","",'Source - Funds'!H813)</f>
        <v/>
      </c>
      <c r="J813" t="str">
        <f>IF('Source - Funds'!I813="","",'Source - Funds'!I813)</f>
        <v/>
      </c>
      <c r="K813" t="str">
        <f>IF('Source - Funds'!J813="","",'Source - Funds'!J813)</f>
        <v/>
      </c>
      <c r="L813">
        <f t="shared" si="115"/>
        <v>0</v>
      </c>
      <c r="M813">
        <v>1.04</v>
      </c>
      <c r="N813" s="24">
        <f t="shared" si="116"/>
        <v>0</v>
      </c>
      <c r="O813" s="24" t="str">
        <f t="shared" si="117"/>
        <v/>
      </c>
      <c r="P813" s="23" t="e">
        <f t="shared" si="118"/>
        <v>#VALUE!</v>
      </c>
    </row>
    <row r="814" spans="1:16" x14ac:dyDescent="0.3">
      <c r="A814" t="str">
        <f t="shared" si="114"/>
        <v/>
      </c>
      <c r="B814" t="str">
        <f>IF('Source - Funds'!A814="","",'Source - Funds'!A814)</f>
        <v/>
      </c>
      <c r="C814" t="str">
        <f>IF('Source - Funds'!B814="","",'Source - Funds'!B814)</f>
        <v/>
      </c>
      <c r="D814" t="str">
        <f>IF('Source - Funds'!C814="","",'Source - Funds'!C814)</f>
        <v/>
      </c>
      <c r="E814" t="str">
        <f>IF('Source - Funds'!D814="","",'Source - Funds'!D814)</f>
        <v/>
      </c>
      <c r="F814" t="str">
        <f>IF('Source - Funds'!E814="","",'Source - Funds'!E814)</f>
        <v/>
      </c>
      <c r="G814" t="str">
        <f>IF('Source - Funds'!F814="","",'Source - Funds'!F814)</f>
        <v/>
      </c>
      <c r="H814" t="str">
        <f>IF('Source - Funds'!G814="","",'Source - Funds'!G814)</f>
        <v/>
      </c>
      <c r="I814" t="str">
        <f>IF('Source - Funds'!H814="","",'Source - Funds'!H814)</f>
        <v/>
      </c>
      <c r="J814" t="str">
        <f>IF('Source - Funds'!I814="","",'Source - Funds'!I814)</f>
        <v/>
      </c>
      <c r="K814" t="str">
        <f>IF('Source - Funds'!J814="","",'Source - Funds'!J814)</f>
        <v/>
      </c>
      <c r="L814">
        <f t="shared" si="115"/>
        <v>0</v>
      </c>
      <c r="M814">
        <v>1.04</v>
      </c>
      <c r="N814" s="24">
        <f t="shared" si="116"/>
        <v>0</v>
      </c>
      <c r="O814" s="24" t="str">
        <f t="shared" si="117"/>
        <v/>
      </c>
      <c r="P814" s="23" t="e">
        <f t="shared" si="118"/>
        <v>#VALUE!</v>
      </c>
    </row>
    <row r="815" spans="1:16" x14ac:dyDescent="0.3">
      <c r="A815" t="str">
        <f t="shared" si="114"/>
        <v/>
      </c>
      <c r="B815" t="str">
        <f>IF('Source - Funds'!A815="","",'Source - Funds'!A815)</f>
        <v/>
      </c>
      <c r="C815" t="str">
        <f>IF('Source - Funds'!B815="","",'Source - Funds'!B815)</f>
        <v/>
      </c>
      <c r="D815" t="str">
        <f>IF('Source - Funds'!C815="","",'Source - Funds'!C815)</f>
        <v/>
      </c>
      <c r="E815" t="str">
        <f>IF('Source - Funds'!D815="","",'Source - Funds'!D815)</f>
        <v/>
      </c>
      <c r="F815" t="str">
        <f>IF('Source - Funds'!E815="","",'Source - Funds'!E815)</f>
        <v/>
      </c>
      <c r="G815" t="str">
        <f>IF('Source - Funds'!F815="","",'Source - Funds'!F815)</f>
        <v/>
      </c>
      <c r="H815" t="str">
        <f>IF('Source - Funds'!G815="","",'Source - Funds'!G815)</f>
        <v/>
      </c>
      <c r="I815" t="str">
        <f>IF('Source - Funds'!H815="","",'Source - Funds'!H815)</f>
        <v/>
      </c>
      <c r="J815" t="str">
        <f>IF('Source - Funds'!I815="","",'Source - Funds'!I815)</f>
        <v/>
      </c>
      <c r="K815" t="str">
        <f>IF('Source - Funds'!J815="","",'Source - Funds'!J815)</f>
        <v/>
      </c>
      <c r="L815">
        <f t="shared" si="115"/>
        <v>0</v>
      </c>
      <c r="M815">
        <v>1.04</v>
      </c>
      <c r="N815" s="24">
        <f t="shared" si="116"/>
        <v>0</v>
      </c>
      <c r="O815" s="24" t="str">
        <f t="shared" si="117"/>
        <v/>
      </c>
      <c r="P815" s="23" t="e">
        <f t="shared" si="118"/>
        <v>#VALUE!</v>
      </c>
    </row>
    <row r="816" spans="1:16" x14ac:dyDescent="0.3">
      <c r="A816" t="str">
        <f t="shared" si="114"/>
        <v/>
      </c>
      <c r="B816" t="str">
        <f>IF('Source - Funds'!A816="","",'Source - Funds'!A816)</f>
        <v/>
      </c>
      <c r="C816" t="str">
        <f>IF('Source - Funds'!B816="","",'Source - Funds'!B816)</f>
        <v/>
      </c>
      <c r="D816" t="str">
        <f>IF('Source - Funds'!C816="","",'Source - Funds'!C816)</f>
        <v/>
      </c>
      <c r="E816" t="str">
        <f>IF('Source - Funds'!D816="","",'Source - Funds'!D816)</f>
        <v/>
      </c>
      <c r="F816" t="str">
        <f>IF('Source - Funds'!E816="","",'Source - Funds'!E816)</f>
        <v/>
      </c>
      <c r="G816" t="str">
        <f>IF('Source - Funds'!F816="","",'Source - Funds'!F816)</f>
        <v/>
      </c>
      <c r="H816" t="str">
        <f>IF('Source - Funds'!G816="","",'Source - Funds'!G816)</f>
        <v/>
      </c>
      <c r="I816" t="str">
        <f>IF('Source - Funds'!H816="","",'Source - Funds'!H816)</f>
        <v/>
      </c>
      <c r="J816" t="str">
        <f>IF('Source - Funds'!I816="","",'Source - Funds'!I816)</f>
        <v/>
      </c>
      <c r="K816" t="str">
        <f>IF('Source - Funds'!J816="","",'Source - Funds'!J816)</f>
        <v/>
      </c>
      <c r="L816">
        <f t="shared" si="115"/>
        <v>0</v>
      </c>
      <c r="M816">
        <v>1.04</v>
      </c>
      <c r="N816" s="24">
        <f t="shared" si="116"/>
        <v>0</v>
      </c>
      <c r="O816" s="24" t="str">
        <f t="shared" si="117"/>
        <v/>
      </c>
      <c r="P816" s="23" t="e">
        <f t="shared" si="118"/>
        <v>#VALUE!</v>
      </c>
    </row>
    <row r="817" spans="1:16" x14ac:dyDescent="0.3">
      <c r="A817" t="str">
        <f t="shared" si="114"/>
        <v/>
      </c>
      <c r="B817" t="str">
        <f>IF('Source - Funds'!A817="","",'Source - Funds'!A817)</f>
        <v/>
      </c>
      <c r="C817" t="str">
        <f>IF('Source - Funds'!B817="","",'Source - Funds'!B817)</f>
        <v/>
      </c>
      <c r="D817" t="str">
        <f>IF('Source - Funds'!C817="","",'Source - Funds'!C817)</f>
        <v/>
      </c>
      <c r="E817" t="str">
        <f>IF('Source - Funds'!D817="","",'Source - Funds'!D817)</f>
        <v/>
      </c>
      <c r="F817" t="str">
        <f>IF('Source - Funds'!E817="","",'Source - Funds'!E817)</f>
        <v/>
      </c>
      <c r="G817" t="str">
        <f>IF('Source - Funds'!F817="","",'Source - Funds'!F817)</f>
        <v/>
      </c>
      <c r="H817" t="str">
        <f>IF('Source - Funds'!G817="","",'Source - Funds'!G817)</f>
        <v/>
      </c>
      <c r="I817" t="str">
        <f>IF('Source - Funds'!H817="","",'Source - Funds'!H817)</f>
        <v/>
      </c>
      <c r="J817" t="str">
        <f>IF('Source - Funds'!I817="","",'Source - Funds'!I817)</f>
        <v/>
      </c>
      <c r="K817" t="str">
        <f>IF('Source - Funds'!J817="","",'Source - Funds'!J817)</f>
        <v/>
      </c>
      <c r="L817">
        <f t="shared" si="115"/>
        <v>0</v>
      </c>
      <c r="M817">
        <v>1.04</v>
      </c>
      <c r="N817" s="24">
        <f t="shared" si="116"/>
        <v>0</v>
      </c>
      <c r="O817" s="24" t="str">
        <f t="shared" si="117"/>
        <v/>
      </c>
      <c r="P817" s="23" t="e">
        <f t="shared" si="118"/>
        <v>#VALUE!</v>
      </c>
    </row>
    <row r="818" spans="1:16" x14ac:dyDescent="0.3">
      <c r="A818" t="str">
        <f t="shared" si="114"/>
        <v/>
      </c>
      <c r="B818" t="str">
        <f>IF('Source - Funds'!A818="","",'Source - Funds'!A818)</f>
        <v/>
      </c>
      <c r="C818" t="str">
        <f>IF('Source - Funds'!B818="","",'Source - Funds'!B818)</f>
        <v/>
      </c>
      <c r="D818" t="str">
        <f>IF('Source - Funds'!C818="","",'Source - Funds'!C818)</f>
        <v/>
      </c>
      <c r="E818" t="str">
        <f>IF('Source - Funds'!D818="","",'Source - Funds'!D818)</f>
        <v/>
      </c>
      <c r="F818" t="str">
        <f>IF('Source - Funds'!E818="","",'Source - Funds'!E818)</f>
        <v/>
      </c>
      <c r="G818" t="str">
        <f>IF('Source - Funds'!F818="","",'Source - Funds'!F818)</f>
        <v/>
      </c>
      <c r="H818" t="str">
        <f>IF('Source - Funds'!G818="","",'Source - Funds'!G818)</f>
        <v/>
      </c>
      <c r="I818" t="str">
        <f>IF('Source - Funds'!H818="","",'Source - Funds'!H818)</f>
        <v/>
      </c>
      <c r="J818" t="str">
        <f>IF('Source - Funds'!I818="","",'Source - Funds'!I818)</f>
        <v/>
      </c>
      <c r="K818" t="str">
        <f>IF('Source - Funds'!J818="","",'Source - Funds'!J818)</f>
        <v/>
      </c>
      <c r="L818">
        <f t="shared" si="115"/>
        <v>0</v>
      </c>
      <c r="M818">
        <v>1.04</v>
      </c>
      <c r="N818" s="24">
        <f t="shared" si="116"/>
        <v>0</v>
      </c>
      <c r="O818" s="24" t="str">
        <f t="shared" si="117"/>
        <v/>
      </c>
      <c r="P818" s="23" t="e">
        <f t="shared" si="118"/>
        <v>#VALUE!</v>
      </c>
    </row>
    <row r="819" spans="1:16" x14ac:dyDescent="0.3">
      <c r="A819" t="str">
        <f t="shared" si="114"/>
        <v/>
      </c>
      <c r="B819" t="str">
        <f>IF('Source - Funds'!A819="","",'Source - Funds'!A819)</f>
        <v/>
      </c>
      <c r="C819" t="str">
        <f>IF('Source - Funds'!B819="","",'Source - Funds'!B819)</f>
        <v/>
      </c>
      <c r="D819" t="str">
        <f>IF('Source - Funds'!C819="","",'Source - Funds'!C819)</f>
        <v/>
      </c>
      <c r="E819" t="str">
        <f>IF('Source - Funds'!D819="","",'Source - Funds'!D819)</f>
        <v/>
      </c>
      <c r="F819" t="str">
        <f>IF('Source - Funds'!E819="","",'Source - Funds'!E819)</f>
        <v/>
      </c>
      <c r="G819" t="str">
        <f>IF('Source - Funds'!F819="","",'Source - Funds'!F819)</f>
        <v/>
      </c>
      <c r="H819" t="str">
        <f>IF('Source - Funds'!G819="","",'Source - Funds'!G819)</f>
        <v/>
      </c>
      <c r="I819" t="str">
        <f>IF('Source - Funds'!H819="","",'Source - Funds'!H819)</f>
        <v/>
      </c>
      <c r="J819" t="str">
        <f>IF('Source - Funds'!I819="","",'Source - Funds'!I819)</f>
        <v/>
      </c>
      <c r="K819" t="str">
        <f>IF('Source - Funds'!J819="","",'Source - Funds'!J819)</f>
        <v/>
      </c>
      <c r="L819">
        <f t="shared" si="115"/>
        <v>0</v>
      </c>
      <c r="M819">
        <v>1.04</v>
      </c>
      <c r="N819" s="24">
        <f t="shared" si="116"/>
        <v>0</v>
      </c>
      <c r="O819" s="24" t="str">
        <f t="shared" si="117"/>
        <v/>
      </c>
      <c r="P819" s="23" t="e">
        <f t="shared" si="118"/>
        <v>#VALUE!</v>
      </c>
    </row>
    <row r="820" spans="1:16" x14ac:dyDescent="0.3">
      <c r="A820" t="str">
        <f t="shared" si="114"/>
        <v/>
      </c>
      <c r="B820" t="str">
        <f>IF('Source - Funds'!A820="","",'Source - Funds'!A820)</f>
        <v/>
      </c>
      <c r="C820" t="str">
        <f>IF('Source - Funds'!B820="","",'Source - Funds'!B820)</f>
        <v/>
      </c>
      <c r="D820" t="str">
        <f>IF('Source - Funds'!C820="","",'Source - Funds'!C820)</f>
        <v/>
      </c>
      <c r="E820" t="str">
        <f>IF('Source - Funds'!D820="","",'Source - Funds'!D820)</f>
        <v/>
      </c>
      <c r="F820" t="str">
        <f>IF('Source - Funds'!E820="","",'Source - Funds'!E820)</f>
        <v/>
      </c>
      <c r="G820" t="str">
        <f>IF('Source - Funds'!F820="","",'Source - Funds'!F820)</f>
        <v/>
      </c>
      <c r="H820" t="str">
        <f>IF('Source - Funds'!G820="","",'Source - Funds'!G820)</f>
        <v/>
      </c>
      <c r="I820" t="str">
        <f>IF('Source - Funds'!H820="","",'Source - Funds'!H820)</f>
        <v/>
      </c>
      <c r="J820" t="str">
        <f>IF('Source - Funds'!I820="","",'Source - Funds'!I820)</f>
        <v/>
      </c>
      <c r="K820" t="str">
        <f>IF('Source - Funds'!J820="","",'Source - Funds'!J820)</f>
        <v/>
      </c>
      <c r="L820">
        <f t="shared" si="115"/>
        <v>0</v>
      </c>
      <c r="M820">
        <v>1.04</v>
      </c>
      <c r="N820" s="24">
        <f t="shared" si="116"/>
        <v>0</v>
      </c>
      <c r="O820" s="24" t="str">
        <f t="shared" si="117"/>
        <v/>
      </c>
      <c r="P820" s="23" t="e">
        <f t="shared" si="118"/>
        <v>#VALUE!</v>
      </c>
    </row>
    <row r="821" spans="1:16" x14ac:dyDescent="0.3">
      <c r="A821" t="str">
        <f t="shared" si="114"/>
        <v/>
      </c>
      <c r="B821" t="str">
        <f>IF('Source - Funds'!A821="","",'Source - Funds'!A821)</f>
        <v/>
      </c>
      <c r="C821" t="str">
        <f>IF('Source - Funds'!B821="","",'Source - Funds'!B821)</f>
        <v/>
      </c>
      <c r="D821" t="str">
        <f>IF('Source - Funds'!C821="","",'Source - Funds'!C821)</f>
        <v/>
      </c>
      <c r="E821" t="str">
        <f>IF('Source - Funds'!D821="","",'Source - Funds'!D821)</f>
        <v/>
      </c>
      <c r="F821" t="str">
        <f>IF('Source - Funds'!E821="","",'Source - Funds'!E821)</f>
        <v/>
      </c>
      <c r="G821" t="str">
        <f>IF('Source - Funds'!F821="","",'Source - Funds'!F821)</f>
        <v/>
      </c>
      <c r="H821" t="str">
        <f>IF('Source - Funds'!G821="","",'Source - Funds'!G821)</f>
        <v/>
      </c>
      <c r="I821" t="str">
        <f>IF('Source - Funds'!H821="","",'Source - Funds'!H821)</f>
        <v/>
      </c>
      <c r="J821" t="str">
        <f>IF('Source - Funds'!I821="","",'Source - Funds'!I821)</f>
        <v/>
      </c>
      <c r="K821" t="str">
        <f>IF('Source - Funds'!J821="","",'Source - Funds'!J821)</f>
        <v/>
      </c>
      <c r="L821">
        <f t="shared" si="115"/>
        <v>0</v>
      </c>
      <c r="M821">
        <v>1.04</v>
      </c>
      <c r="N821" s="24">
        <f t="shared" si="116"/>
        <v>0</v>
      </c>
      <c r="O821" s="24" t="str">
        <f t="shared" si="117"/>
        <v/>
      </c>
      <c r="P821" s="23" t="e">
        <f t="shared" si="118"/>
        <v>#VALUE!</v>
      </c>
    </row>
    <row r="822" spans="1:16" x14ac:dyDescent="0.3">
      <c r="A822" t="str">
        <f t="shared" si="114"/>
        <v/>
      </c>
      <c r="B822" t="str">
        <f>IF('Source - Funds'!A822="","",'Source - Funds'!A822)</f>
        <v/>
      </c>
      <c r="C822" t="str">
        <f>IF('Source - Funds'!B822="","",'Source - Funds'!B822)</f>
        <v/>
      </c>
      <c r="D822" t="str">
        <f>IF('Source - Funds'!C822="","",'Source - Funds'!C822)</f>
        <v/>
      </c>
      <c r="E822" t="str">
        <f>IF('Source - Funds'!D822="","",'Source - Funds'!D822)</f>
        <v/>
      </c>
      <c r="F822" t="str">
        <f>IF('Source - Funds'!E822="","",'Source - Funds'!E822)</f>
        <v/>
      </c>
      <c r="G822" t="str">
        <f>IF('Source - Funds'!F822="","",'Source - Funds'!F822)</f>
        <v/>
      </c>
      <c r="H822" t="str">
        <f>IF('Source - Funds'!G822="","",'Source - Funds'!G822)</f>
        <v/>
      </c>
      <c r="I822" t="str">
        <f>IF('Source - Funds'!H822="","",'Source - Funds'!H822)</f>
        <v/>
      </c>
      <c r="J822" t="str">
        <f>IF('Source - Funds'!I822="","",'Source - Funds'!I822)</f>
        <v/>
      </c>
      <c r="K822" t="str">
        <f>IF('Source - Funds'!J822="","",'Source - Funds'!J822)</f>
        <v/>
      </c>
      <c r="L822">
        <f t="shared" si="115"/>
        <v>0</v>
      </c>
      <c r="M822">
        <v>1.04</v>
      </c>
      <c r="N822" s="24">
        <f t="shared" si="116"/>
        <v>0</v>
      </c>
      <c r="O822" s="24" t="str">
        <f t="shared" si="117"/>
        <v/>
      </c>
      <c r="P822" s="23" t="e">
        <f t="shared" si="118"/>
        <v>#VALUE!</v>
      </c>
    </row>
    <row r="823" spans="1:16" x14ac:dyDescent="0.3">
      <c r="A823" t="str">
        <f t="shared" si="114"/>
        <v/>
      </c>
      <c r="B823" t="str">
        <f>IF('Source - Funds'!A823="","",'Source - Funds'!A823)</f>
        <v/>
      </c>
      <c r="C823" t="str">
        <f>IF('Source - Funds'!B823="","",'Source - Funds'!B823)</f>
        <v/>
      </c>
      <c r="D823" t="str">
        <f>IF('Source - Funds'!C823="","",'Source - Funds'!C823)</f>
        <v/>
      </c>
      <c r="E823" t="str">
        <f>IF('Source - Funds'!D823="","",'Source - Funds'!D823)</f>
        <v/>
      </c>
      <c r="F823" t="str">
        <f>IF('Source - Funds'!E823="","",'Source - Funds'!E823)</f>
        <v/>
      </c>
      <c r="G823" t="str">
        <f>IF('Source - Funds'!F823="","",'Source - Funds'!F823)</f>
        <v/>
      </c>
      <c r="H823" t="str">
        <f>IF('Source - Funds'!G823="","",'Source - Funds'!G823)</f>
        <v/>
      </c>
      <c r="I823" t="str">
        <f>IF('Source - Funds'!H823="","",'Source - Funds'!H823)</f>
        <v/>
      </c>
      <c r="J823" t="str">
        <f>IF('Source - Funds'!I823="","",'Source - Funds'!I823)</f>
        <v/>
      </c>
      <c r="K823" t="str">
        <f>IF('Source - Funds'!J823="","",'Source - Funds'!J823)</f>
        <v/>
      </c>
      <c r="L823">
        <f t="shared" si="115"/>
        <v>0</v>
      </c>
      <c r="M823">
        <v>1.04</v>
      </c>
      <c r="N823" s="24">
        <f t="shared" si="116"/>
        <v>0</v>
      </c>
      <c r="O823" s="24" t="str">
        <f t="shared" si="117"/>
        <v/>
      </c>
      <c r="P823" s="23" t="e">
        <f t="shared" si="118"/>
        <v>#VALUE!</v>
      </c>
    </row>
    <row r="824" spans="1:16" x14ac:dyDescent="0.3">
      <c r="A824" t="str">
        <f t="shared" si="114"/>
        <v/>
      </c>
      <c r="B824" t="str">
        <f>IF('Source - Funds'!A824="","",'Source - Funds'!A824)</f>
        <v/>
      </c>
      <c r="C824" t="str">
        <f>IF('Source - Funds'!B824="","",'Source - Funds'!B824)</f>
        <v/>
      </c>
      <c r="D824" t="str">
        <f>IF('Source - Funds'!C824="","",'Source - Funds'!C824)</f>
        <v/>
      </c>
      <c r="E824" t="str">
        <f>IF('Source - Funds'!D824="","",'Source - Funds'!D824)</f>
        <v/>
      </c>
      <c r="F824" t="str">
        <f>IF('Source - Funds'!E824="","",'Source - Funds'!E824)</f>
        <v/>
      </c>
      <c r="G824" t="str">
        <f>IF('Source - Funds'!F824="","",'Source - Funds'!F824)</f>
        <v/>
      </c>
      <c r="H824" t="str">
        <f>IF('Source - Funds'!G824="","",'Source - Funds'!G824)</f>
        <v/>
      </c>
      <c r="I824" t="str">
        <f>IF('Source - Funds'!H824="","",'Source - Funds'!H824)</f>
        <v/>
      </c>
      <c r="J824" t="str">
        <f>IF('Source - Funds'!I824="","",'Source - Funds'!I824)</f>
        <v/>
      </c>
      <c r="K824" t="str">
        <f>IF('Source - Funds'!J824="","",'Source - Funds'!J824)</f>
        <v/>
      </c>
      <c r="L824">
        <f t="shared" si="115"/>
        <v>0</v>
      </c>
      <c r="M824">
        <v>1.04</v>
      </c>
      <c r="N824" s="24">
        <f t="shared" si="116"/>
        <v>0</v>
      </c>
      <c r="O824" s="24" t="str">
        <f t="shared" si="117"/>
        <v/>
      </c>
      <c r="P824" s="23" t="e">
        <f t="shared" si="118"/>
        <v>#VALUE!</v>
      </c>
    </row>
    <row r="825" spans="1:16" x14ac:dyDescent="0.3">
      <c r="A825" t="str">
        <f t="shared" si="114"/>
        <v/>
      </c>
      <c r="B825" t="str">
        <f>IF('Source - Funds'!A825="","",'Source - Funds'!A825)</f>
        <v/>
      </c>
      <c r="C825" t="str">
        <f>IF('Source - Funds'!B825="","",'Source - Funds'!B825)</f>
        <v/>
      </c>
      <c r="D825" t="str">
        <f>IF('Source - Funds'!C825="","",'Source - Funds'!C825)</f>
        <v/>
      </c>
      <c r="E825" t="str">
        <f>IF('Source - Funds'!D825="","",'Source - Funds'!D825)</f>
        <v/>
      </c>
      <c r="F825" t="str">
        <f>IF('Source - Funds'!E825="","",'Source - Funds'!E825)</f>
        <v/>
      </c>
      <c r="G825" t="str">
        <f>IF('Source - Funds'!F825="","",'Source - Funds'!F825)</f>
        <v/>
      </c>
      <c r="H825" t="str">
        <f>IF('Source - Funds'!G825="","",'Source - Funds'!G825)</f>
        <v/>
      </c>
      <c r="I825" t="str">
        <f>IF('Source - Funds'!H825="","",'Source - Funds'!H825)</f>
        <v/>
      </c>
      <c r="J825" t="str">
        <f>IF('Source - Funds'!I825="","",'Source - Funds'!I825)</f>
        <v/>
      </c>
      <c r="K825" t="str">
        <f>IF('Source - Funds'!J825="","",'Source - Funds'!J825)</f>
        <v/>
      </c>
      <c r="L825">
        <f t="shared" si="115"/>
        <v>0</v>
      </c>
      <c r="M825">
        <v>1.04</v>
      </c>
      <c r="N825" s="24">
        <f t="shared" si="116"/>
        <v>0</v>
      </c>
      <c r="O825" s="24" t="str">
        <f t="shared" si="117"/>
        <v/>
      </c>
      <c r="P825" s="23" t="e">
        <f t="shared" si="118"/>
        <v>#VALUE!</v>
      </c>
    </row>
    <row r="826" spans="1:16" x14ac:dyDescent="0.3">
      <c r="A826" t="str">
        <f t="shared" si="114"/>
        <v/>
      </c>
      <c r="B826" t="str">
        <f>IF('Source - Funds'!A826="","",'Source - Funds'!A826)</f>
        <v/>
      </c>
      <c r="C826" t="str">
        <f>IF('Source - Funds'!B826="","",'Source - Funds'!B826)</f>
        <v/>
      </c>
      <c r="D826" t="str">
        <f>IF('Source - Funds'!C826="","",'Source - Funds'!C826)</f>
        <v/>
      </c>
      <c r="E826" t="str">
        <f>IF('Source - Funds'!D826="","",'Source - Funds'!D826)</f>
        <v/>
      </c>
      <c r="F826" t="str">
        <f>IF('Source - Funds'!E826="","",'Source - Funds'!E826)</f>
        <v/>
      </c>
      <c r="G826" t="str">
        <f>IF('Source - Funds'!F826="","",'Source - Funds'!F826)</f>
        <v/>
      </c>
      <c r="H826" t="str">
        <f>IF('Source - Funds'!G826="","",'Source - Funds'!G826)</f>
        <v/>
      </c>
      <c r="I826" t="str">
        <f>IF('Source - Funds'!H826="","",'Source - Funds'!H826)</f>
        <v/>
      </c>
      <c r="J826" t="str">
        <f>IF('Source - Funds'!I826="","",'Source - Funds'!I826)</f>
        <v/>
      </c>
      <c r="K826" t="str">
        <f>IF('Source - Funds'!J826="","",'Source - Funds'!J826)</f>
        <v/>
      </c>
      <c r="L826">
        <f t="shared" si="115"/>
        <v>0</v>
      </c>
      <c r="M826">
        <v>1.04</v>
      </c>
      <c r="N826" s="24">
        <f t="shared" si="116"/>
        <v>0</v>
      </c>
      <c r="O826" s="24" t="str">
        <f t="shared" si="117"/>
        <v/>
      </c>
      <c r="P826" s="23" t="e">
        <f t="shared" si="118"/>
        <v>#VALUE!</v>
      </c>
    </row>
    <row r="827" spans="1:16" x14ac:dyDescent="0.3">
      <c r="A827" t="str">
        <f t="shared" si="114"/>
        <v/>
      </c>
      <c r="B827" t="str">
        <f>IF('Source - Funds'!A827="","",'Source - Funds'!A827)</f>
        <v/>
      </c>
      <c r="C827" t="str">
        <f>IF('Source - Funds'!B827="","",'Source - Funds'!B827)</f>
        <v/>
      </c>
      <c r="D827" t="str">
        <f>IF('Source - Funds'!C827="","",'Source - Funds'!C827)</f>
        <v/>
      </c>
      <c r="E827" t="str">
        <f>IF('Source - Funds'!D827="","",'Source - Funds'!D827)</f>
        <v/>
      </c>
      <c r="F827" t="str">
        <f>IF('Source - Funds'!E827="","",'Source - Funds'!E827)</f>
        <v/>
      </c>
      <c r="G827" t="str">
        <f>IF('Source - Funds'!F827="","",'Source - Funds'!F827)</f>
        <v/>
      </c>
      <c r="H827" t="str">
        <f>IF('Source - Funds'!G827="","",'Source - Funds'!G827)</f>
        <v/>
      </c>
      <c r="I827" t="str">
        <f>IF('Source - Funds'!H827="","",'Source - Funds'!H827)</f>
        <v/>
      </c>
      <c r="J827" t="str">
        <f>IF('Source - Funds'!I827="","",'Source - Funds'!I827)</f>
        <v/>
      </c>
      <c r="K827" t="str">
        <f>IF('Source - Funds'!J827="","",'Source - Funds'!J827)</f>
        <v/>
      </c>
      <c r="L827">
        <f t="shared" si="115"/>
        <v>0</v>
      </c>
      <c r="M827">
        <v>1.04</v>
      </c>
      <c r="N827" s="24">
        <f t="shared" si="116"/>
        <v>0</v>
      </c>
      <c r="O827" s="24" t="str">
        <f t="shared" si="117"/>
        <v/>
      </c>
      <c r="P827" s="23" t="e">
        <f t="shared" si="118"/>
        <v>#VALUE!</v>
      </c>
    </row>
    <row r="828" spans="1:16" x14ac:dyDescent="0.3">
      <c r="A828" t="str">
        <f t="shared" si="114"/>
        <v/>
      </c>
      <c r="B828" t="str">
        <f>IF('Source - Funds'!A828="","",'Source - Funds'!A828)</f>
        <v/>
      </c>
      <c r="C828" t="str">
        <f>IF('Source - Funds'!B828="","",'Source - Funds'!B828)</f>
        <v/>
      </c>
      <c r="D828" t="str">
        <f>IF('Source - Funds'!C828="","",'Source - Funds'!C828)</f>
        <v/>
      </c>
      <c r="E828" t="str">
        <f>IF('Source - Funds'!D828="","",'Source - Funds'!D828)</f>
        <v/>
      </c>
      <c r="F828" t="str">
        <f>IF('Source - Funds'!E828="","",'Source - Funds'!E828)</f>
        <v/>
      </c>
      <c r="G828" t="str">
        <f>IF('Source - Funds'!F828="","",'Source - Funds'!F828)</f>
        <v/>
      </c>
      <c r="H828" t="str">
        <f>IF('Source - Funds'!G828="","",'Source - Funds'!G828)</f>
        <v/>
      </c>
      <c r="I828" t="str">
        <f>IF('Source - Funds'!H828="","",'Source - Funds'!H828)</f>
        <v/>
      </c>
      <c r="J828" t="str">
        <f>IF('Source - Funds'!I828="","",'Source - Funds'!I828)</f>
        <v/>
      </c>
      <c r="K828" t="str">
        <f>IF('Source - Funds'!J828="","",'Source - Funds'!J828)</f>
        <v/>
      </c>
      <c r="L828">
        <f t="shared" si="115"/>
        <v>0</v>
      </c>
      <c r="M828">
        <v>1.04</v>
      </c>
      <c r="N828" s="24">
        <f t="shared" si="116"/>
        <v>0</v>
      </c>
      <c r="O828" s="24" t="str">
        <f t="shared" si="117"/>
        <v/>
      </c>
      <c r="P828" s="23" t="e">
        <f t="shared" si="118"/>
        <v>#VALUE!</v>
      </c>
    </row>
    <row r="829" spans="1:16" x14ac:dyDescent="0.3">
      <c r="A829" t="str">
        <f t="shared" si="114"/>
        <v/>
      </c>
      <c r="B829" t="str">
        <f>IF('Source - Funds'!A829="","",'Source - Funds'!A829)</f>
        <v/>
      </c>
      <c r="C829" t="str">
        <f>IF('Source - Funds'!B829="","",'Source - Funds'!B829)</f>
        <v/>
      </c>
      <c r="D829" t="str">
        <f>IF('Source - Funds'!C829="","",'Source - Funds'!C829)</f>
        <v/>
      </c>
      <c r="E829" t="str">
        <f>IF('Source - Funds'!D829="","",'Source - Funds'!D829)</f>
        <v/>
      </c>
      <c r="F829" t="str">
        <f>IF('Source - Funds'!E829="","",'Source - Funds'!E829)</f>
        <v/>
      </c>
      <c r="G829" t="str">
        <f>IF('Source - Funds'!F829="","",'Source - Funds'!F829)</f>
        <v/>
      </c>
      <c r="H829" t="str">
        <f>IF('Source - Funds'!G829="","",'Source - Funds'!G829)</f>
        <v/>
      </c>
      <c r="I829" t="str">
        <f>IF('Source - Funds'!H829="","",'Source - Funds'!H829)</f>
        <v/>
      </c>
      <c r="J829" t="str">
        <f>IF('Source - Funds'!I829="","",'Source - Funds'!I829)</f>
        <v/>
      </c>
      <c r="K829" t="str">
        <f>IF('Source - Funds'!J829="","",'Source - Funds'!J829)</f>
        <v/>
      </c>
      <c r="L829">
        <f t="shared" si="115"/>
        <v>0</v>
      </c>
      <c r="M829">
        <v>1.04</v>
      </c>
      <c r="N829" s="24">
        <f t="shared" si="116"/>
        <v>0</v>
      </c>
      <c r="O829" s="24" t="str">
        <f t="shared" si="117"/>
        <v/>
      </c>
      <c r="P829" s="23" t="e">
        <f t="shared" si="118"/>
        <v>#VALUE!</v>
      </c>
    </row>
    <row r="830" spans="1:16" x14ac:dyDescent="0.3">
      <c r="A830" t="str">
        <f t="shared" si="114"/>
        <v/>
      </c>
      <c r="B830" t="str">
        <f>IF('Source - Funds'!A830="","",'Source - Funds'!A830)</f>
        <v/>
      </c>
      <c r="C830" t="str">
        <f>IF('Source - Funds'!B830="","",'Source - Funds'!B830)</f>
        <v/>
      </c>
      <c r="D830" t="str">
        <f>IF('Source - Funds'!C830="","",'Source - Funds'!C830)</f>
        <v/>
      </c>
      <c r="E830" t="str">
        <f>IF('Source - Funds'!D830="","",'Source - Funds'!D830)</f>
        <v/>
      </c>
      <c r="F830" t="str">
        <f>IF('Source - Funds'!E830="","",'Source - Funds'!E830)</f>
        <v/>
      </c>
      <c r="G830" t="str">
        <f>IF('Source - Funds'!F830="","",'Source - Funds'!F830)</f>
        <v/>
      </c>
      <c r="H830" t="str">
        <f>IF('Source - Funds'!G830="","",'Source - Funds'!G830)</f>
        <v/>
      </c>
      <c r="I830" t="str">
        <f>IF('Source - Funds'!H830="","",'Source - Funds'!H830)</f>
        <v/>
      </c>
      <c r="J830" t="str">
        <f>IF('Source - Funds'!I830="","",'Source - Funds'!I830)</f>
        <v/>
      </c>
      <c r="K830" t="str">
        <f>IF('Source - Funds'!J830="","",'Source - Funds'!J830)</f>
        <v/>
      </c>
      <c r="L830">
        <f t="shared" si="115"/>
        <v>0</v>
      </c>
      <c r="M830">
        <v>1.04</v>
      </c>
      <c r="N830" s="24">
        <f t="shared" si="116"/>
        <v>0</v>
      </c>
      <c r="O830" s="24" t="str">
        <f t="shared" si="117"/>
        <v/>
      </c>
      <c r="P830" s="23" t="e">
        <f t="shared" si="118"/>
        <v>#VALUE!</v>
      </c>
    </row>
    <row r="831" spans="1:16" x14ac:dyDescent="0.3">
      <c r="A831" t="str">
        <f t="shared" si="114"/>
        <v/>
      </c>
      <c r="B831" t="str">
        <f>IF('Source - Funds'!A831="","",'Source - Funds'!A831)</f>
        <v/>
      </c>
      <c r="C831" t="str">
        <f>IF('Source - Funds'!B831="","",'Source - Funds'!B831)</f>
        <v/>
      </c>
      <c r="D831" t="str">
        <f>IF('Source - Funds'!C831="","",'Source - Funds'!C831)</f>
        <v/>
      </c>
      <c r="E831" t="str">
        <f>IF('Source - Funds'!D831="","",'Source - Funds'!D831)</f>
        <v/>
      </c>
      <c r="F831" t="str">
        <f>IF('Source - Funds'!E831="","",'Source - Funds'!E831)</f>
        <v/>
      </c>
      <c r="G831" t="str">
        <f>IF('Source - Funds'!F831="","",'Source - Funds'!F831)</f>
        <v/>
      </c>
      <c r="H831" t="str">
        <f>IF('Source - Funds'!G831="","",'Source - Funds'!G831)</f>
        <v/>
      </c>
      <c r="I831" t="str">
        <f>IF('Source - Funds'!H831="","",'Source - Funds'!H831)</f>
        <v/>
      </c>
      <c r="J831" t="str">
        <f>IF('Source - Funds'!I831="","",'Source - Funds'!I831)</f>
        <v/>
      </c>
      <c r="K831" t="str">
        <f>IF('Source - Funds'!J831="","",'Source - Funds'!J831)</f>
        <v/>
      </c>
      <c r="L831">
        <f t="shared" si="115"/>
        <v>0</v>
      </c>
      <c r="M831">
        <v>1.04</v>
      </c>
      <c r="N831" s="24">
        <f t="shared" si="116"/>
        <v>0</v>
      </c>
      <c r="O831" s="24" t="str">
        <f t="shared" si="117"/>
        <v/>
      </c>
      <c r="P831" s="23" t="e">
        <f t="shared" si="118"/>
        <v>#VALUE!</v>
      </c>
    </row>
    <row r="832" spans="1:16" x14ac:dyDescent="0.3">
      <c r="A832" t="str">
        <f t="shared" si="114"/>
        <v/>
      </c>
      <c r="B832" t="str">
        <f>IF('Source - Funds'!A832="","",'Source - Funds'!A832)</f>
        <v/>
      </c>
      <c r="C832" t="str">
        <f>IF('Source - Funds'!B832="","",'Source - Funds'!B832)</f>
        <v/>
      </c>
      <c r="D832" t="str">
        <f>IF('Source - Funds'!C832="","",'Source - Funds'!C832)</f>
        <v/>
      </c>
      <c r="E832" t="str">
        <f>IF('Source - Funds'!D832="","",'Source - Funds'!D832)</f>
        <v/>
      </c>
      <c r="F832" t="str">
        <f>IF('Source - Funds'!E832="","",'Source - Funds'!E832)</f>
        <v/>
      </c>
      <c r="G832" t="str">
        <f>IF('Source - Funds'!F832="","",'Source - Funds'!F832)</f>
        <v/>
      </c>
      <c r="H832" t="str">
        <f>IF('Source - Funds'!G832="","",'Source - Funds'!G832)</f>
        <v/>
      </c>
      <c r="I832" t="str">
        <f>IF('Source - Funds'!H832="","",'Source - Funds'!H832)</f>
        <v/>
      </c>
      <c r="J832" t="str">
        <f>IF('Source - Funds'!I832="","",'Source - Funds'!I832)</f>
        <v/>
      </c>
      <c r="K832" t="str">
        <f>IF('Source - Funds'!J832="","",'Source - Funds'!J832)</f>
        <v/>
      </c>
      <c r="L832">
        <f t="shared" si="115"/>
        <v>0</v>
      </c>
      <c r="M832">
        <v>1.04</v>
      </c>
      <c r="N832" s="24">
        <f t="shared" si="116"/>
        <v>0</v>
      </c>
      <c r="O832" s="24" t="str">
        <f t="shared" si="117"/>
        <v/>
      </c>
      <c r="P832" s="23" t="e">
        <f t="shared" si="118"/>
        <v>#VALUE!</v>
      </c>
    </row>
    <row r="833" spans="1:16" x14ac:dyDescent="0.3">
      <c r="A833" t="str">
        <f t="shared" si="114"/>
        <v/>
      </c>
      <c r="B833" t="str">
        <f>IF('Source - Funds'!A833="","",'Source - Funds'!A833)</f>
        <v/>
      </c>
      <c r="C833" t="str">
        <f>IF('Source - Funds'!B833="","",'Source - Funds'!B833)</f>
        <v/>
      </c>
      <c r="D833" t="str">
        <f>IF('Source - Funds'!C833="","",'Source - Funds'!C833)</f>
        <v/>
      </c>
      <c r="E833" t="str">
        <f>IF('Source - Funds'!D833="","",'Source - Funds'!D833)</f>
        <v/>
      </c>
      <c r="F833" t="str">
        <f>IF('Source - Funds'!E833="","",'Source - Funds'!E833)</f>
        <v/>
      </c>
      <c r="G833" t="str">
        <f>IF('Source - Funds'!F833="","",'Source - Funds'!F833)</f>
        <v/>
      </c>
      <c r="H833" t="str">
        <f>IF('Source - Funds'!G833="","",'Source - Funds'!G833)</f>
        <v/>
      </c>
      <c r="I833" t="str">
        <f>IF('Source - Funds'!H833="","",'Source - Funds'!H833)</f>
        <v/>
      </c>
      <c r="J833" t="str">
        <f>IF('Source - Funds'!I833="","",'Source - Funds'!I833)</f>
        <v/>
      </c>
      <c r="K833" t="str">
        <f>IF('Source - Funds'!J833="","",'Source - Funds'!J833)</f>
        <v/>
      </c>
      <c r="L833">
        <f t="shared" si="115"/>
        <v>0</v>
      </c>
      <c r="M833">
        <v>1.04</v>
      </c>
      <c r="N833" s="24">
        <f t="shared" si="116"/>
        <v>0</v>
      </c>
      <c r="O833" s="24" t="str">
        <f t="shared" si="117"/>
        <v/>
      </c>
      <c r="P833" s="23" t="e">
        <f t="shared" si="118"/>
        <v>#VALUE!</v>
      </c>
    </row>
    <row r="834" spans="1:16" x14ac:dyDescent="0.3">
      <c r="A834" t="str">
        <f t="shared" si="114"/>
        <v/>
      </c>
      <c r="B834" t="str">
        <f>IF('Source - Funds'!A834="","",'Source - Funds'!A834)</f>
        <v/>
      </c>
      <c r="C834" t="str">
        <f>IF('Source - Funds'!B834="","",'Source - Funds'!B834)</f>
        <v/>
      </c>
      <c r="D834" t="str">
        <f>IF('Source - Funds'!C834="","",'Source - Funds'!C834)</f>
        <v/>
      </c>
      <c r="E834" t="str">
        <f>IF('Source - Funds'!D834="","",'Source - Funds'!D834)</f>
        <v/>
      </c>
      <c r="F834" t="str">
        <f>IF('Source - Funds'!E834="","",'Source - Funds'!E834)</f>
        <v/>
      </c>
      <c r="G834" t="str">
        <f>IF('Source - Funds'!F834="","",'Source - Funds'!F834)</f>
        <v/>
      </c>
      <c r="H834" t="str">
        <f>IF('Source - Funds'!G834="","",'Source - Funds'!G834)</f>
        <v/>
      </c>
      <c r="I834" t="str">
        <f>IF('Source - Funds'!H834="","",'Source - Funds'!H834)</f>
        <v/>
      </c>
      <c r="J834" t="str">
        <f>IF('Source - Funds'!I834="","",'Source - Funds'!I834)</f>
        <v/>
      </c>
      <c r="K834" t="str">
        <f>IF('Source - Funds'!J834="","",'Source - Funds'!J834)</f>
        <v/>
      </c>
      <c r="L834">
        <f t="shared" si="115"/>
        <v>0</v>
      </c>
      <c r="M834">
        <v>1.04</v>
      </c>
      <c r="N834" s="24">
        <f t="shared" si="116"/>
        <v>0</v>
      </c>
      <c r="O834" s="24" t="str">
        <f t="shared" si="117"/>
        <v/>
      </c>
      <c r="P834" s="23" t="e">
        <f t="shared" si="118"/>
        <v>#VALUE!</v>
      </c>
    </row>
    <row r="835" spans="1:16" x14ac:dyDescent="0.3">
      <c r="A835" t="str">
        <f t="shared" ref="A835:A898" si="119">IF(K835="N",C835&amp;D835&amp;E835,J835&amp;D835&amp;E835)</f>
        <v/>
      </c>
      <c r="B835" t="str">
        <f>IF('Source - Funds'!A835="","",'Source - Funds'!A835)</f>
        <v/>
      </c>
      <c r="C835" t="str">
        <f>IF('Source - Funds'!B835="","",'Source - Funds'!B835)</f>
        <v/>
      </c>
      <c r="D835" t="str">
        <f>IF('Source - Funds'!C835="","",'Source - Funds'!C835)</f>
        <v/>
      </c>
      <c r="E835" t="str">
        <f>IF('Source - Funds'!D835="","",'Source - Funds'!D835)</f>
        <v/>
      </c>
      <c r="F835" t="str">
        <f>IF('Source - Funds'!E835="","",'Source - Funds'!E835)</f>
        <v/>
      </c>
      <c r="G835" t="str">
        <f>IF('Source - Funds'!F835="","",'Source - Funds'!F835)</f>
        <v/>
      </c>
      <c r="H835" t="str">
        <f>IF('Source - Funds'!G835="","",'Source - Funds'!G835)</f>
        <v/>
      </c>
      <c r="I835" t="str">
        <f>IF('Source - Funds'!H835="","",'Source - Funds'!H835)</f>
        <v/>
      </c>
      <c r="J835" t="str">
        <f>IF('Source - Funds'!I835="","",'Source - Funds'!I835)</f>
        <v/>
      </c>
      <c r="K835" t="str">
        <f>IF('Source - Funds'!J835="","",'Source - Funds'!J835)</f>
        <v/>
      </c>
      <c r="L835">
        <f t="shared" ref="L835:L898" si="120">SUMIF(A:A,A835,I:I)</f>
        <v>0</v>
      </c>
      <c r="M835">
        <v>1.04</v>
      </c>
      <c r="N835" s="24">
        <f t="shared" ref="N835:N898" si="121">M835*L835</f>
        <v>0</v>
      </c>
      <c r="O835" s="24" t="str">
        <f t="shared" ref="O835:O898" si="122">IF(N835&gt;0,N835-1,"")</f>
        <v/>
      </c>
      <c r="P835" s="23" t="e">
        <f t="shared" ref="P835:P898" si="123">ROUNDDOWN(O835,0)</f>
        <v>#VALUE!</v>
      </c>
    </row>
    <row r="836" spans="1:16" x14ac:dyDescent="0.3">
      <c r="A836" t="str">
        <f t="shared" si="119"/>
        <v/>
      </c>
      <c r="B836" t="str">
        <f>IF('Source - Funds'!A836="","",'Source - Funds'!A836)</f>
        <v/>
      </c>
      <c r="C836" t="str">
        <f>IF('Source - Funds'!B836="","",'Source - Funds'!B836)</f>
        <v/>
      </c>
      <c r="D836" t="str">
        <f>IF('Source - Funds'!C836="","",'Source - Funds'!C836)</f>
        <v/>
      </c>
      <c r="E836" t="str">
        <f>IF('Source - Funds'!D836="","",'Source - Funds'!D836)</f>
        <v/>
      </c>
      <c r="F836" t="str">
        <f>IF('Source - Funds'!E836="","",'Source - Funds'!E836)</f>
        <v/>
      </c>
      <c r="G836" t="str">
        <f>IF('Source - Funds'!F836="","",'Source - Funds'!F836)</f>
        <v/>
      </c>
      <c r="H836" t="str">
        <f>IF('Source - Funds'!G836="","",'Source - Funds'!G836)</f>
        <v/>
      </c>
      <c r="I836" t="str">
        <f>IF('Source - Funds'!H836="","",'Source - Funds'!H836)</f>
        <v/>
      </c>
      <c r="J836" t="str">
        <f>IF('Source - Funds'!I836="","",'Source - Funds'!I836)</f>
        <v/>
      </c>
      <c r="K836" t="str">
        <f>IF('Source - Funds'!J836="","",'Source - Funds'!J836)</f>
        <v/>
      </c>
      <c r="L836">
        <f t="shared" si="120"/>
        <v>0</v>
      </c>
      <c r="M836">
        <v>1.04</v>
      </c>
      <c r="N836" s="24">
        <f t="shared" si="121"/>
        <v>0</v>
      </c>
      <c r="O836" s="24" t="str">
        <f t="shared" si="122"/>
        <v/>
      </c>
      <c r="P836" s="23" t="e">
        <f t="shared" si="123"/>
        <v>#VALUE!</v>
      </c>
    </row>
    <row r="837" spans="1:16" x14ac:dyDescent="0.3">
      <c r="A837" t="str">
        <f t="shared" si="119"/>
        <v/>
      </c>
      <c r="B837" t="str">
        <f>IF('Source - Funds'!A837="","",'Source - Funds'!A837)</f>
        <v/>
      </c>
      <c r="C837" t="str">
        <f>IF('Source - Funds'!B837="","",'Source - Funds'!B837)</f>
        <v/>
      </c>
      <c r="D837" t="str">
        <f>IF('Source - Funds'!C837="","",'Source - Funds'!C837)</f>
        <v/>
      </c>
      <c r="E837" t="str">
        <f>IF('Source - Funds'!D837="","",'Source - Funds'!D837)</f>
        <v/>
      </c>
      <c r="F837" t="str">
        <f>IF('Source - Funds'!E837="","",'Source - Funds'!E837)</f>
        <v/>
      </c>
      <c r="G837" t="str">
        <f>IF('Source - Funds'!F837="","",'Source - Funds'!F837)</f>
        <v/>
      </c>
      <c r="H837" t="str">
        <f>IF('Source - Funds'!G837="","",'Source - Funds'!G837)</f>
        <v/>
      </c>
      <c r="I837" t="str">
        <f>IF('Source - Funds'!H837="","",'Source - Funds'!H837)</f>
        <v/>
      </c>
      <c r="J837" t="str">
        <f>IF('Source - Funds'!I837="","",'Source - Funds'!I837)</f>
        <v/>
      </c>
      <c r="K837" t="str">
        <f>IF('Source - Funds'!J837="","",'Source - Funds'!J837)</f>
        <v/>
      </c>
      <c r="L837">
        <f t="shared" si="120"/>
        <v>0</v>
      </c>
      <c r="M837">
        <v>1.04</v>
      </c>
      <c r="N837" s="24">
        <f t="shared" si="121"/>
        <v>0</v>
      </c>
      <c r="O837" s="24" t="str">
        <f t="shared" si="122"/>
        <v/>
      </c>
      <c r="P837" s="23" t="e">
        <f t="shared" si="123"/>
        <v>#VALUE!</v>
      </c>
    </row>
    <row r="838" spans="1:16" x14ac:dyDescent="0.3">
      <c r="A838" t="str">
        <f t="shared" si="119"/>
        <v/>
      </c>
      <c r="B838" t="str">
        <f>IF('Source - Funds'!A838="","",'Source - Funds'!A838)</f>
        <v/>
      </c>
      <c r="C838" t="str">
        <f>IF('Source - Funds'!B838="","",'Source - Funds'!B838)</f>
        <v/>
      </c>
      <c r="D838" t="str">
        <f>IF('Source - Funds'!C838="","",'Source - Funds'!C838)</f>
        <v/>
      </c>
      <c r="E838" t="str">
        <f>IF('Source - Funds'!D838="","",'Source - Funds'!D838)</f>
        <v/>
      </c>
      <c r="F838" t="str">
        <f>IF('Source - Funds'!E838="","",'Source - Funds'!E838)</f>
        <v/>
      </c>
      <c r="G838" t="str">
        <f>IF('Source - Funds'!F838="","",'Source - Funds'!F838)</f>
        <v/>
      </c>
      <c r="H838" t="str">
        <f>IF('Source - Funds'!G838="","",'Source - Funds'!G838)</f>
        <v/>
      </c>
      <c r="I838" t="str">
        <f>IF('Source - Funds'!H838="","",'Source - Funds'!H838)</f>
        <v/>
      </c>
      <c r="J838" t="str">
        <f>IF('Source - Funds'!I838="","",'Source - Funds'!I838)</f>
        <v/>
      </c>
      <c r="K838" t="str">
        <f>IF('Source - Funds'!J838="","",'Source - Funds'!J838)</f>
        <v/>
      </c>
      <c r="L838">
        <f t="shared" si="120"/>
        <v>0</v>
      </c>
      <c r="M838">
        <v>1.04</v>
      </c>
      <c r="N838" s="24">
        <f t="shared" si="121"/>
        <v>0</v>
      </c>
      <c r="O838" s="24" t="str">
        <f t="shared" si="122"/>
        <v/>
      </c>
      <c r="P838" s="23" t="e">
        <f t="shared" si="123"/>
        <v>#VALUE!</v>
      </c>
    </row>
    <row r="839" spans="1:16" x14ac:dyDescent="0.3">
      <c r="A839" t="str">
        <f t="shared" si="119"/>
        <v/>
      </c>
      <c r="B839" t="str">
        <f>IF('Source - Funds'!A839="","",'Source - Funds'!A839)</f>
        <v/>
      </c>
      <c r="C839" t="str">
        <f>IF('Source - Funds'!B839="","",'Source - Funds'!B839)</f>
        <v/>
      </c>
      <c r="D839" t="str">
        <f>IF('Source - Funds'!C839="","",'Source - Funds'!C839)</f>
        <v/>
      </c>
      <c r="E839" t="str">
        <f>IF('Source - Funds'!D839="","",'Source - Funds'!D839)</f>
        <v/>
      </c>
      <c r="F839" t="str">
        <f>IF('Source - Funds'!E839="","",'Source - Funds'!E839)</f>
        <v/>
      </c>
      <c r="G839" t="str">
        <f>IF('Source - Funds'!F839="","",'Source - Funds'!F839)</f>
        <v/>
      </c>
      <c r="H839" t="str">
        <f>IF('Source - Funds'!G839="","",'Source - Funds'!G839)</f>
        <v/>
      </c>
      <c r="I839" t="str">
        <f>IF('Source - Funds'!H839="","",'Source - Funds'!H839)</f>
        <v/>
      </c>
      <c r="J839" t="str">
        <f>IF('Source - Funds'!I839="","",'Source - Funds'!I839)</f>
        <v/>
      </c>
      <c r="K839" t="str">
        <f>IF('Source - Funds'!J839="","",'Source - Funds'!J839)</f>
        <v/>
      </c>
      <c r="L839">
        <f t="shared" si="120"/>
        <v>0</v>
      </c>
      <c r="M839">
        <v>1.04</v>
      </c>
      <c r="N839" s="24">
        <f t="shared" si="121"/>
        <v>0</v>
      </c>
      <c r="O839" s="24" t="str">
        <f t="shared" si="122"/>
        <v/>
      </c>
      <c r="P839" s="23" t="e">
        <f t="shared" si="123"/>
        <v>#VALUE!</v>
      </c>
    </row>
    <row r="840" spans="1:16" x14ac:dyDescent="0.3">
      <c r="A840" t="str">
        <f t="shared" si="119"/>
        <v/>
      </c>
      <c r="B840" t="str">
        <f>IF('Source - Funds'!A840="","",'Source - Funds'!A840)</f>
        <v/>
      </c>
      <c r="C840" t="str">
        <f>IF('Source - Funds'!B840="","",'Source - Funds'!B840)</f>
        <v/>
      </c>
      <c r="D840" t="str">
        <f>IF('Source - Funds'!C840="","",'Source - Funds'!C840)</f>
        <v/>
      </c>
      <c r="E840" t="str">
        <f>IF('Source - Funds'!D840="","",'Source - Funds'!D840)</f>
        <v/>
      </c>
      <c r="F840" t="str">
        <f>IF('Source - Funds'!E840="","",'Source - Funds'!E840)</f>
        <v/>
      </c>
      <c r="G840" t="str">
        <f>IF('Source - Funds'!F840="","",'Source - Funds'!F840)</f>
        <v/>
      </c>
      <c r="H840" t="str">
        <f>IF('Source - Funds'!G840="","",'Source - Funds'!G840)</f>
        <v/>
      </c>
      <c r="I840" t="str">
        <f>IF('Source - Funds'!H840="","",'Source - Funds'!H840)</f>
        <v/>
      </c>
      <c r="J840" t="str">
        <f>IF('Source - Funds'!I840="","",'Source - Funds'!I840)</f>
        <v/>
      </c>
      <c r="K840" t="str">
        <f>IF('Source - Funds'!J840="","",'Source - Funds'!J840)</f>
        <v/>
      </c>
      <c r="L840">
        <f t="shared" si="120"/>
        <v>0</v>
      </c>
      <c r="M840">
        <v>1.04</v>
      </c>
      <c r="N840" s="24">
        <f t="shared" si="121"/>
        <v>0</v>
      </c>
      <c r="O840" s="24" t="str">
        <f t="shared" si="122"/>
        <v/>
      </c>
      <c r="P840" s="23" t="e">
        <f t="shared" si="123"/>
        <v>#VALUE!</v>
      </c>
    </row>
    <row r="841" spans="1:16" x14ac:dyDescent="0.3">
      <c r="A841" t="str">
        <f t="shared" si="119"/>
        <v/>
      </c>
      <c r="B841" t="str">
        <f>IF('Source - Funds'!A841="","",'Source - Funds'!A841)</f>
        <v/>
      </c>
      <c r="C841" t="str">
        <f>IF('Source - Funds'!B841="","",'Source - Funds'!B841)</f>
        <v/>
      </c>
      <c r="D841" t="str">
        <f>IF('Source - Funds'!C841="","",'Source - Funds'!C841)</f>
        <v/>
      </c>
      <c r="E841" t="str">
        <f>IF('Source - Funds'!D841="","",'Source - Funds'!D841)</f>
        <v/>
      </c>
      <c r="F841" t="str">
        <f>IF('Source - Funds'!E841="","",'Source - Funds'!E841)</f>
        <v/>
      </c>
      <c r="G841" t="str">
        <f>IF('Source - Funds'!F841="","",'Source - Funds'!F841)</f>
        <v/>
      </c>
      <c r="H841" t="str">
        <f>IF('Source - Funds'!G841="","",'Source - Funds'!G841)</f>
        <v/>
      </c>
      <c r="I841" t="str">
        <f>IF('Source - Funds'!H841="","",'Source - Funds'!H841)</f>
        <v/>
      </c>
      <c r="J841" t="str">
        <f>IF('Source - Funds'!I841="","",'Source - Funds'!I841)</f>
        <v/>
      </c>
      <c r="K841" t="str">
        <f>IF('Source - Funds'!J841="","",'Source - Funds'!J841)</f>
        <v/>
      </c>
      <c r="L841">
        <f t="shared" si="120"/>
        <v>0</v>
      </c>
      <c r="M841">
        <v>1.04</v>
      </c>
      <c r="N841" s="24">
        <f t="shared" si="121"/>
        <v>0</v>
      </c>
      <c r="O841" s="24" t="str">
        <f t="shared" si="122"/>
        <v/>
      </c>
      <c r="P841" s="23" t="e">
        <f t="shared" si="123"/>
        <v>#VALUE!</v>
      </c>
    </row>
    <row r="842" spans="1:16" x14ac:dyDescent="0.3">
      <c r="A842" t="str">
        <f t="shared" si="119"/>
        <v/>
      </c>
      <c r="B842" t="str">
        <f>IF('Source - Funds'!A842="","",'Source - Funds'!A842)</f>
        <v/>
      </c>
      <c r="C842" t="str">
        <f>IF('Source - Funds'!B842="","",'Source - Funds'!B842)</f>
        <v/>
      </c>
      <c r="D842" t="str">
        <f>IF('Source - Funds'!C842="","",'Source - Funds'!C842)</f>
        <v/>
      </c>
      <c r="E842" t="str">
        <f>IF('Source - Funds'!D842="","",'Source - Funds'!D842)</f>
        <v/>
      </c>
      <c r="F842" t="str">
        <f>IF('Source - Funds'!E842="","",'Source - Funds'!E842)</f>
        <v/>
      </c>
      <c r="G842" t="str">
        <f>IF('Source - Funds'!F842="","",'Source - Funds'!F842)</f>
        <v/>
      </c>
      <c r="H842" t="str">
        <f>IF('Source - Funds'!G842="","",'Source - Funds'!G842)</f>
        <v/>
      </c>
      <c r="I842" t="str">
        <f>IF('Source - Funds'!H842="","",'Source - Funds'!H842)</f>
        <v/>
      </c>
      <c r="J842" t="str">
        <f>IF('Source - Funds'!I842="","",'Source - Funds'!I842)</f>
        <v/>
      </c>
      <c r="K842" t="str">
        <f>IF('Source - Funds'!J842="","",'Source - Funds'!J842)</f>
        <v/>
      </c>
      <c r="L842">
        <f t="shared" si="120"/>
        <v>0</v>
      </c>
      <c r="M842">
        <v>1.04</v>
      </c>
      <c r="N842" s="24">
        <f t="shared" si="121"/>
        <v>0</v>
      </c>
      <c r="O842" s="24" t="str">
        <f t="shared" si="122"/>
        <v/>
      </c>
      <c r="P842" s="23" t="e">
        <f t="shared" si="123"/>
        <v>#VALUE!</v>
      </c>
    </row>
    <row r="843" spans="1:16" x14ac:dyDescent="0.3">
      <c r="A843" t="str">
        <f t="shared" si="119"/>
        <v/>
      </c>
      <c r="B843" t="str">
        <f>IF('Source - Funds'!A843="","",'Source - Funds'!A843)</f>
        <v/>
      </c>
      <c r="C843" t="str">
        <f>IF('Source - Funds'!B843="","",'Source - Funds'!B843)</f>
        <v/>
      </c>
      <c r="D843" t="str">
        <f>IF('Source - Funds'!C843="","",'Source - Funds'!C843)</f>
        <v/>
      </c>
      <c r="E843" t="str">
        <f>IF('Source - Funds'!D843="","",'Source - Funds'!D843)</f>
        <v/>
      </c>
      <c r="F843" t="str">
        <f>IF('Source - Funds'!E843="","",'Source - Funds'!E843)</f>
        <v/>
      </c>
      <c r="G843" t="str">
        <f>IF('Source - Funds'!F843="","",'Source - Funds'!F843)</f>
        <v/>
      </c>
      <c r="H843" t="str">
        <f>IF('Source - Funds'!G843="","",'Source - Funds'!G843)</f>
        <v/>
      </c>
      <c r="I843" t="str">
        <f>IF('Source - Funds'!H843="","",'Source - Funds'!H843)</f>
        <v/>
      </c>
      <c r="J843" t="str">
        <f>IF('Source - Funds'!I843="","",'Source - Funds'!I843)</f>
        <v/>
      </c>
      <c r="K843" t="str">
        <f>IF('Source - Funds'!J843="","",'Source - Funds'!J843)</f>
        <v/>
      </c>
      <c r="L843">
        <f t="shared" si="120"/>
        <v>0</v>
      </c>
      <c r="M843">
        <v>1.04</v>
      </c>
      <c r="N843" s="24">
        <f t="shared" si="121"/>
        <v>0</v>
      </c>
      <c r="O843" s="24" t="str">
        <f t="shared" si="122"/>
        <v/>
      </c>
      <c r="P843" s="23" t="e">
        <f t="shared" si="123"/>
        <v>#VALUE!</v>
      </c>
    </row>
    <row r="844" spans="1:16" x14ac:dyDescent="0.3">
      <c r="A844" t="str">
        <f t="shared" si="119"/>
        <v/>
      </c>
      <c r="B844" t="str">
        <f>IF('Source - Funds'!A844="","",'Source - Funds'!A844)</f>
        <v/>
      </c>
      <c r="C844" t="str">
        <f>IF('Source - Funds'!B844="","",'Source - Funds'!B844)</f>
        <v/>
      </c>
      <c r="D844" t="str">
        <f>IF('Source - Funds'!C844="","",'Source - Funds'!C844)</f>
        <v/>
      </c>
      <c r="E844" t="str">
        <f>IF('Source - Funds'!D844="","",'Source - Funds'!D844)</f>
        <v/>
      </c>
      <c r="F844" t="str">
        <f>IF('Source - Funds'!E844="","",'Source - Funds'!E844)</f>
        <v/>
      </c>
      <c r="G844" t="str">
        <f>IF('Source - Funds'!F844="","",'Source - Funds'!F844)</f>
        <v/>
      </c>
      <c r="H844" t="str">
        <f>IF('Source - Funds'!G844="","",'Source - Funds'!G844)</f>
        <v/>
      </c>
      <c r="I844" t="str">
        <f>IF('Source - Funds'!H844="","",'Source - Funds'!H844)</f>
        <v/>
      </c>
      <c r="J844" t="str">
        <f>IF('Source - Funds'!I844="","",'Source - Funds'!I844)</f>
        <v/>
      </c>
      <c r="K844" t="str">
        <f>IF('Source - Funds'!J844="","",'Source - Funds'!J844)</f>
        <v/>
      </c>
      <c r="L844">
        <f t="shared" si="120"/>
        <v>0</v>
      </c>
      <c r="M844">
        <v>1.04</v>
      </c>
      <c r="N844" s="24">
        <f t="shared" si="121"/>
        <v>0</v>
      </c>
      <c r="O844" s="24" t="str">
        <f t="shared" si="122"/>
        <v/>
      </c>
      <c r="P844" s="23" t="e">
        <f t="shared" si="123"/>
        <v>#VALUE!</v>
      </c>
    </row>
    <row r="845" spans="1:16" x14ac:dyDescent="0.3">
      <c r="A845" t="str">
        <f t="shared" si="119"/>
        <v/>
      </c>
      <c r="B845" t="str">
        <f>IF('Source - Funds'!A845="","",'Source - Funds'!A845)</f>
        <v/>
      </c>
      <c r="C845" t="str">
        <f>IF('Source - Funds'!B845="","",'Source - Funds'!B845)</f>
        <v/>
      </c>
      <c r="D845" t="str">
        <f>IF('Source - Funds'!C845="","",'Source - Funds'!C845)</f>
        <v/>
      </c>
      <c r="E845" t="str">
        <f>IF('Source - Funds'!D845="","",'Source - Funds'!D845)</f>
        <v/>
      </c>
      <c r="F845" t="str">
        <f>IF('Source - Funds'!E845="","",'Source - Funds'!E845)</f>
        <v/>
      </c>
      <c r="G845" t="str">
        <f>IF('Source - Funds'!F845="","",'Source - Funds'!F845)</f>
        <v/>
      </c>
      <c r="H845" t="str">
        <f>IF('Source - Funds'!G845="","",'Source - Funds'!G845)</f>
        <v/>
      </c>
      <c r="I845" t="str">
        <f>IF('Source - Funds'!H845="","",'Source - Funds'!H845)</f>
        <v/>
      </c>
      <c r="J845" t="str">
        <f>IF('Source - Funds'!I845="","",'Source - Funds'!I845)</f>
        <v/>
      </c>
      <c r="K845" t="str">
        <f>IF('Source - Funds'!J845="","",'Source - Funds'!J845)</f>
        <v/>
      </c>
      <c r="L845">
        <f t="shared" si="120"/>
        <v>0</v>
      </c>
      <c r="M845">
        <v>1.04</v>
      </c>
      <c r="N845" s="24">
        <f t="shared" si="121"/>
        <v>0</v>
      </c>
      <c r="O845" s="24" t="str">
        <f t="shared" si="122"/>
        <v/>
      </c>
      <c r="P845" s="23" t="e">
        <f t="shared" si="123"/>
        <v>#VALUE!</v>
      </c>
    </row>
    <row r="846" spans="1:16" x14ac:dyDescent="0.3">
      <c r="A846" t="str">
        <f t="shared" si="119"/>
        <v/>
      </c>
      <c r="B846" t="str">
        <f>IF('Source - Funds'!A846="","",'Source - Funds'!A846)</f>
        <v/>
      </c>
      <c r="C846" t="str">
        <f>IF('Source - Funds'!B846="","",'Source - Funds'!B846)</f>
        <v/>
      </c>
      <c r="D846" t="str">
        <f>IF('Source - Funds'!C846="","",'Source - Funds'!C846)</f>
        <v/>
      </c>
      <c r="E846" t="str">
        <f>IF('Source - Funds'!D846="","",'Source - Funds'!D846)</f>
        <v/>
      </c>
      <c r="F846" t="str">
        <f>IF('Source - Funds'!E846="","",'Source - Funds'!E846)</f>
        <v/>
      </c>
      <c r="G846" t="str">
        <f>IF('Source - Funds'!F846="","",'Source - Funds'!F846)</f>
        <v/>
      </c>
      <c r="H846" t="str">
        <f>IF('Source - Funds'!G846="","",'Source - Funds'!G846)</f>
        <v/>
      </c>
      <c r="I846" t="str">
        <f>IF('Source - Funds'!H846="","",'Source - Funds'!H846)</f>
        <v/>
      </c>
      <c r="J846" t="str">
        <f>IF('Source - Funds'!I846="","",'Source - Funds'!I846)</f>
        <v/>
      </c>
      <c r="K846" t="str">
        <f>IF('Source - Funds'!J846="","",'Source - Funds'!J846)</f>
        <v/>
      </c>
      <c r="L846">
        <f t="shared" si="120"/>
        <v>0</v>
      </c>
      <c r="M846">
        <v>1.04</v>
      </c>
      <c r="N846" s="24">
        <f t="shared" si="121"/>
        <v>0</v>
      </c>
      <c r="O846" s="24" t="str">
        <f t="shared" si="122"/>
        <v/>
      </c>
      <c r="P846" s="23" t="e">
        <f t="shared" si="123"/>
        <v>#VALUE!</v>
      </c>
    </row>
    <row r="847" spans="1:16" x14ac:dyDescent="0.3">
      <c r="A847" t="str">
        <f t="shared" si="119"/>
        <v/>
      </c>
      <c r="B847" t="str">
        <f>IF('Source - Funds'!A847="","",'Source - Funds'!A847)</f>
        <v/>
      </c>
      <c r="C847" t="str">
        <f>IF('Source - Funds'!B847="","",'Source - Funds'!B847)</f>
        <v/>
      </c>
      <c r="D847" t="str">
        <f>IF('Source - Funds'!C847="","",'Source - Funds'!C847)</f>
        <v/>
      </c>
      <c r="E847" t="str">
        <f>IF('Source - Funds'!D847="","",'Source - Funds'!D847)</f>
        <v/>
      </c>
      <c r="F847" t="str">
        <f>IF('Source - Funds'!E847="","",'Source - Funds'!E847)</f>
        <v/>
      </c>
      <c r="G847" t="str">
        <f>IF('Source - Funds'!F847="","",'Source - Funds'!F847)</f>
        <v/>
      </c>
      <c r="H847" t="str">
        <f>IF('Source - Funds'!G847="","",'Source - Funds'!G847)</f>
        <v/>
      </c>
      <c r="I847" t="str">
        <f>IF('Source - Funds'!H847="","",'Source - Funds'!H847)</f>
        <v/>
      </c>
      <c r="J847" t="str">
        <f>IF('Source - Funds'!I847="","",'Source - Funds'!I847)</f>
        <v/>
      </c>
      <c r="K847" t="str">
        <f>IF('Source - Funds'!J847="","",'Source - Funds'!J847)</f>
        <v/>
      </c>
      <c r="L847">
        <f t="shared" si="120"/>
        <v>0</v>
      </c>
      <c r="M847">
        <v>1.04</v>
      </c>
      <c r="N847" s="24">
        <f t="shared" si="121"/>
        <v>0</v>
      </c>
      <c r="O847" s="24" t="str">
        <f t="shared" si="122"/>
        <v/>
      </c>
      <c r="P847" s="23" t="e">
        <f t="shared" si="123"/>
        <v>#VALUE!</v>
      </c>
    </row>
    <row r="848" spans="1:16" x14ac:dyDescent="0.3">
      <c r="A848" t="str">
        <f t="shared" si="119"/>
        <v/>
      </c>
      <c r="B848" t="str">
        <f>IF('Source - Funds'!A848="","",'Source - Funds'!A848)</f>
        <v/>
      </c>
      <c r="C848" t="str">
        <f>IF('Source - Funds'!B848="","",'Source - Funds'!B848)</f>
        <v/>
      </c>
      <c r="D848" t="str">
        <f>IF('Source - Funds'!C848="","",'Source - Funds'!C848)</f>
        <v/>
      </c>
      <c r="E848" t="str">
        <f>IF('Source - Funds'!D848="","",'Source - Funds'!D848)</f>
        <v/>
      </c>
      <c r="F848" t="str">
        <f>IF('Source - Funds'!E848="","",'Source - Funds'!E848)</f>
        <v/>
      </c>
      <c r="G848" t="str">
        <f>IF('Source - Funds'!F848="","",'Source - Funds'!F848)</f>
        <v/>
      </c>
      <c r="H848" t="str">
        <f>IF('Source - Funds'!G848="","",'Source - Funds'!G848)</f>
        <v/>
      </c>
      <c r="I848" t="str">
        <f>IF('Source - Funds'!H848="","",'Source - Funds'!H848)</f>
        <v/>
      </c>
      <c r="J848" t="str">
        <f>IF('Source - Funds'!I848="","",'Source - Funds'!I848)</f>
        <v/>
      </c>
      <c r="K848" t="str">
        <f>IF('Source - Funds'!J848="","",'Source - Funds'!J848)</f>
        <v/>
      </c>
      <c r="L848">
        <f t="shared" si="120"/>
        <v>0</v>
      </c>
      <c r="M848">
        <v>1.04</v>
      </c>
      <c r="N848" s="24">
        <f t="shared" si="121"/>
        <v>0</v>
      </c>
      <c r="O848" s="24" t="str">
        <f t="shared" si="122"/>
        <v/>
      </c>
      <c r="P848" s="23" t="e">
        <f t="shared" si="123"/>
        <v>#VALUE!</v>
      </c>
    </row>
    <row r="849" spans="1:16" x14ac:dyDescent="0.3">
      <c r="A849" t="str">
        <f t="shared" si="119"/>
        <v/>
      </c>
      <c r="B849" t="str">
        <f>IF('Source - Funds'!A849="","",'Source - Funds'!A849)</f>
        <v/>
      </c>
      <c r="C849" t="str">
        <f>IF('Source - Funds'!B849="","",'Source - Funds'!B849)</f>
        <v/>
      </c>
      <c r="D849" t="str">
        <f>IF('Source - Funds'!C849="","",'Source - Funds'!C849)</f>
        <v/>
      </c>
      <c r="E849" t="str">
        <f>IF('Source - Funds'!D849="","",'Source - Funds'!D849)</f>
        <v/>
      </c>
      <c r="F849" t="str">
        <f>IF('Source - Funds'!E849="","",'Source - Funds'!E849)</f>
        <v/>
      </c>
      <c r="G849" t="str">
        <f>IF('Source - Funds'!F849="","",'Source - Funds'!F849)</f>
        <v/>
      </c>
      <c r="H849" t="str">
        <f>IF('Source - Funds'!G849="","",'Source - Funds'!G849)</f>
        <v/>
      </c>
      <c r="I849" t="str">
        <f>IF('Source - Funds'!H849="","",'Source - Funds'!H849)</f>
        <v/>
      </c>
      <c r="J849" t="str">
        <f>IF('Source - Funds'!I849="","",'Source - Funds'!I849)</f>
        <v/>
      </c>
      <c r="K849" t="str">
        <f>IF('Source - Funds'!J849="","",'Source - Funds'!J849)</f>
        <v/>
      </c>
      <c r="L849">
        <f t="shared" si="120"/>
        <v>0</v>
      </c>
      <c r="M849">
        <v>1.04</v>
      </c>
      <c r="N849" s="24">
        <f t="shared" si="121"/>
        <v>0</v>
      </c>
      <c r="O849" s="24" t="str">
        <f t="shared" si="122"/>
        <v/>
      </c>
      <c r="P849" s="23" t="e">
        <f t="shared" si="123"/>
        <v>#VALUE!</v>
      </c>
    </row>
    <row r="850" spans="1:16" x14ac:dyDescent="0.3">
      <c r="A850" t="str">
        <f t="shared" si="119"/>
        <v/>
      </c>
      <c r="B850" t="str">
        <f>IF('Source - Funds'!A850="","",'Source - Funds'!A850)</f>
        <v/>
      </c>
      <c r="C850" t="str">
        <f>IF('Source - Funds'!B850="","",'Source - Funds'!B850)</f>
        <v/>
      </c>
      <c r="D850" t="str">
        <f>IF('Source - Funds'!C850="","",'Source - Funds'!C850)</f>
        <v/>
      </c>
      <c r="E850" t="str">
        <f>IF('Source - Funds'!D850="","",'Source - Funds'!D850)</f>
        <v/>
      </c>
      <c r="F850" t="str">
        <f>IF('Source - Funds'!E850="","",'Source - Funds'!E850)</f>
        <v/>
      </c>
      <c r="G850" t="str">
        <f>IF('Source - Funds'!F850="","",'Source - Funds'!F850)</f>
        <v/>
      </c>
      <c r="H850" t="str">
        <f>IF('Source - Funds'!G850="","",'Source - Funds'!G850)</f>
        <v/>
      </c>
      <c r="I850" t="str">
        <f>IF('Source - Funds'!H850="","",'Source - Funds'!H850)</f>
        <v/>
      </c>
      <c r="J850" t="str">
        <f>IF('Source - Funds'!I850="","",'Source - Funds'!I850)</f>
        <v/>
      </c>
      <c r="K850" t="str">
        <f>IF('Source - Funds'!J850="","",'Source - Funds'!J850)</f>
        <v/>
      </c>
      <c r="L850">
        <f t="shared" si="120"/>
        <v>0</v>
      </c>
      <c r="M850">
        <v>1.04</v>
      </c>
      <c r="N850" s="24">
        <f t="shared" si="121"/>
        <v>0</v>
      </c>
      <c r="O850" s="24" t="str">
        <f t="shared" si="122"/>
        <v/>
      </c>
      <c r="P850" s="23" t="e">
        <f t="shared" si="123"/>
        <v>#VALUE!</v>
      </c>
    </row>
    <row r="851" spans="1:16" x14ac:dyDescent="0.3">
      <c r="A851" t="str">
        <f t="shared" si="119"/>
        <v/>
      </c>
      <c r="B851" t="str">
        <f>IF('Source - Funds'!A851="","",'Source - Funds'!A851)</f>
        <v/>
      </c>
      <c r="C851" t="str">
        <f>IF('Source - Funds'!B851="","",'Source - Funds'!B851)</f>
        <v/>
      </c>
      <c r="D851" t="str">
        <f>IF('Source - Funds'!C851="","",'Source - Funds'!C851)</f>
        <v/>
      </c>
      <c r="E851" t="str">
        <f>IF('Source - Funds'!D851="","",'Source - Funds'!D851)</f>
        <v/>
      </c>
      <c r="F851" t="str">
        <f>IF('Source - Funds'!E851="","",'Source - Funds'!E851)</f>
        <v/>
      </c>
      <c r="G851" t="str">
        <f>IF('Source - Funds'!F851="","",'Source - Funds'!F851)</f>
        <v/>
      </c>
      <c r="H851" t="str">
        <f>IF('Source - Funds'!G851="","",'Source - Funds'!G851)</f>
        <v/>
      </c>
      <c r="I851" t="str">
        <f>IF('Source - Funds'!H851="","",'Source - Funds'!H851)</f>
        <v/>
      </c>
      <c r="J851" t="str">
        <f>IF('Source - Funds'!I851="","",'Source - Funds'!I851)</f>
        <v/>
      </c>
      <c r="K851" t="str">
        <f>IF('Source - Funds'!J851="","",'Source - Funds'!J851)</f>
        <v/>
      </c>
      <c r="L851">
        <f t="shared" si="120"/>
        <v>0</v>
      </c>
      <c r="M851">
        <v>1.04</v>
      </c>
      <c r="N851" s="24">
        <f t="shared" si="121"/>
        <v>0</v>
      </c>
      <c r="O851" s="24" t="str">
        <f t="shared" si="122"/>
        <v/>
      </c>
      <c r="P851" s="23" t="e">
        <f t="shared" si="123"/>
        <v>#VALUE!</v>
      </c>
    </row>
    <row r="852" spans="1:16" x14ac:dyDescent="0.3">
      <c r="A852" t="str">
        <f t="shared" si="119"/>
        <v/>
      </c>
      <c r="B852" t="str">
        <f>IF('Source - Funds'!A852="","",'Source - Funds'!A852)</f>
        <v/>
      </c>
      <c r="C852" t="str">
        <f>IF('Source - Funds'!B852="","",'Source - Funds'!B852)</f>
        <v/>
      </c>
      <c r="D852" t="str">
        <f>IF('Source - Funds'!C852="","",'Source - Funds'!C852)</f>
        <v/>
      </c>
      <c r="E852" t="str">
        <f>IF('Source - Funds'!D852="","",'Source - Funds'!D852)</f>
        <v/>
      </c>
      <c r="F852" t="str">
        <f>IF('Source - Funds'!E852="","",'Source - Funds'!E852)</f>
        <v/>
      </c>
      <c r="G852" t="str">
        <f>IF('Source - Funds'!F852="","",'Source - Funds'!F852)</f>
        <v/>
      </c>
      <c r="H852" t="str">
        <f>IF('Source - Funds'!G852="","",'Source - Funds'!G852)</f>
        <v/>
      </c>
      <c r="I852" t="str">
        <f>IF('Source - Funds'!H852="","",'Source - Funds'!H852)</f>
        <v/>
      </c>
      <c r="J852" t="str">
        <f>IF('Source - Funds'!I852="","",'Source - Funds'!I852)</f>
        <v/>
      </c>
      <c r="K852" t="str">
        <f>IF('Source - Funds'!J852="","",'Source - Funds'!J852)</f>
        <v/>
      </c>
      <c r="L852">
        <f t="shared" si="120"/>
        <v>0</v>
      </c>
      <c r="M852">
        <v>1.04</v>
      </c>
      <c r="N852" s="24">
        <f t="shared" si="121"/>
        <v>0</v>
      </c>
      <c r="O852" s="24" t="str">
        <f t="shared" si="122"/>
        <v/>
      </c>
      <c r="P852" s="23" t="e">
        <f t="shared" si="123"/>
        <v>#VALUE!</v>
      </c>
    </row>
    <row r="853" spans="1:16" x14ac:dyDescent="0.3">
      <c r="A853" t="str">
        <f t="shared" si="119"/>
        <v/>
      </c>
      <c r="B853" t="str">
        <f>IF('Source - Funds'!A853="","",'Source - Funds'!A853)</f>
        <v/>
      </c>
      <c r="C853" t="str">
        <f>IF('Source - Funds'!B853="","",'Source - Funds'!B853)</f>
        <v/>
      </c>
      <c r="D853" t="str">
        <f>IF('Source - Funds'!C853="","",'Source - Funds'!C853)</f>
        <v/>
      </c>
      <c r="E853" t="str">
        <f>IF('Source - Funds'!D853="","",'Source - Funds'!D853)</f>
        <v/>
      </c>
      <c r="F853" t="str">
        <f>IF('Source - Funds'!E853="","",'Source - Funds'!E853)</f>
        <v/>
      </c>
      <c r="G853" t="str">
        <f>IF('Source - Funds'!F853="","",'Source - Funds'!F853)</f>
        <v/>
      </c>
      <c r="H853" t="str">
        <f>IF('Source - Funds'!G853="","",'Source - Funds'!G853)</f>
        <v/>
      </c>
      <c r="I853" t="str">
        <f>IF('Source - Funds'!H853="","",'Source - Funds'!H853)</f>
        <v/>
      </c>
      <c r="J853" t="str">
        <f>IF('Source - Funds'!I853="","",'Source - Funds'!I853)</f>
        <v/>
      </c>
      <c r="K853" t="str">
        <f>IF('Source - Funds'!J853="","",'Source - Funds'!J853)</f>
        <v/>
      </c>
      <c r="L853">
        <f t="shared" si="120"/>
        <v>0</v>
      </c>
      <c r="M853">
        <v>1.04</v>
      </c>
      <c r="N853" s="24">
        <f t="shared" si="121"/>
        <v>0</v>
      </c>
      <c r="O853" s="24" t="str">
        <f t="shared" si="122"/>
        <v/>
      </c>
      <c r="P853" s="23" t="e">
        <f t="shared" si="123"/>
        <v>#VALUE!</v>
      </c>
    </row>
    <row r="854" spans="1:16" x14ac:dyDescent="0.3">
      <c r="A854" t="str">
        <f t="shared" si="119"/>
        <v/>
      </c>
      <c r="B854" t="str">
        <f>IF('Source - Funds'!A854="","",'Source - Funds'!A854)</f>
        <v/>
      </c>
      <c r="C854" t="str">
        <f>IF('Source - Funds'!B854="","",'Source - Funds'!B854)</f>
        <v/>
      </c>
      <c r="D854" t="str">
        <f>IF('Source - Funds'!C854="","",'Source - Funds'!C854)</f>
        <v/>
      </c>
      <c r="E854" t="str">
        <f>IF('Source - Funds'!D854="","",'Source - Funds'!D854)</f>
        <v/>
      </c>
      <c r="F854" t="str">
        <f>IF('Source - Funds'!E854="","",'Source - Funds'!E854)</f>
        <v/>
      </c>
      <c r="G854" t="str">
        <f>IF('Source - Funds'!F854="","",'Source - Funds'!F854)</f>
        <v/>
      </c>
      <c r="H854" t="str">
        <f>IF('Source - Funds'!G854="","",'Source - Funds'!G854)</f>
        <v/>
      </c>
      <c r="I854" t="str">
        <f>IF('Source - Funds'!H854="","",'Source - Funds'!H854)</f>
        <v/>
      </c>
      <c r="J854" t="str">
        <f>IF('Source - Funds'!I854="","",'Source - Funds'!I854)</f>
        <v/>
      </c>
      <c r="K854" t="str">
        <f>IF('Source - Funds'!J854="","",'Source - Funds'!J854)</f>
        <v/>
      </c>
      <c r="L854">
        <f t="shared" si="120"/>
        <v>0</v>
      </c>
      <c r="M854">
        <v>1.04</v>
      </c>
      <c r="N854" s="24">
        <f t="shared" si="121"/>
        <v>0</v>
      </c>
      <c r="O854" s="24" t="str">
        <f t="shared" si="122"/>
        <v/>
      </c>
      <c r="P854" s="23" t="e">
        <f t="shared" si="123"/>
        <v>#VALUE!</v>
      </c>
    </row>
    <row r="855" spans="1:16" x14ac:dyDescent="0.3">
      <c r="A855" t="str">
        <f t="shared" si="119"/>
        <v/>
      </c>
      <c r="B855" t="str">
        <f>IF('Source - Funds'!A855="","",'Source - Funds'!A855)</f>
        <v/>
      </c>
      <c r="C855" t="str">
        <f>IF('Source - Funds'!B855="","",'Source - Funds'!B855)</f>
        <v/>
      </c>
      <c r="D855" t="str">
        <f>IF('Source - Funds'!C855="","",'Source - Funds'!C855)</f>
        <v/>
      </c>
      <c r="E855" t="str">
        <f>IF('Source - Funds'!D855="","",'Source - Funds'!D855)</f>
        <v/>
      </c>
      <c r="F855" t="str">
        <f>IF('Source - Funds'!E855="","",'Source - Funds'!E855)</f>
        <v/>
      </c>
      <c r="G855" t="str">
        <f>IF('Source - Funds'!F855="","",'Source - Funds'!F855)</f>
        <v/>
      </c>
      <c r="H855" t="str">
        <f>IF('Source - Funds'!G855="","",'Source - Funds'!G855)</f>
        <v/>
      </c>
      <c r="I855" t="str">
        <f>IF('Source - Funds'!H855="","",'Source - Funds'!H855)</f>
        <v/>
      </c>
      <c r="J855" t="str">
        <f>IF('Source - Funds'!I855="","",'Source - Funds'!I855)</f>
        <v/>
      </c>
      <c r="K855" t="str">
        <f>IF('Source - Funds'!J855="","",'Source - Funds'!J855)</f>
        <v/>
      </c>
      <c r="L855">
        <f t="shared" si="120"/>
        <v>0</v>
      </c>
      <c r="M855">
        <v>1.04</v>
      </c>
      <c r="N855" s="24">
        <f t="shared" si="121"/>
        <v>0</v>
      </c>
      <c r="O855" s="24" t="str">
        <f t="shared" si="122"/>
        <v/>
      </c>
      <c r="P855" s="23" t="e">
        <f t="shared" si="123"/>
        <v>#VALUE!</v>
      </c>
    </row>
    <row r="856" spans="1:16" x14ac:dyDescent="0.3">
      <c r="A856" t="str">
        <f t="shared" si="119"/>
        <v/>
      </c>
      <c r="B856" t="str">
        <f>IF('Source - Funds'!A856="","",'Source - Funds'!A856)</f>
        <v/>
      </c>
      <c r="C856" t="str">
        <f>IF('Source - Funds'!B856="","",'Source - Funds'!B856)</f>
        <v/>
      </c>
      <c r="D856" t="str">
        <f>IF('Source - Funds'!C856="","",'Source - Funds'!C856)</f>
        <v/>
      </c>
      <c r="E856" t="str">
        <f>IF('Source - Funds'!D856="","",'Source - Funds'!D856)</f>
        <v/>
      </c>
      <c r="F856" t="str">
        <f>IF('Source - Funds'!E856="","",'Source - Funds'!E856)</f>
        <v/>
      </c>
      <c r="G856" t="str">
        <f>IF('Source - Funds'!F856="","",'Source - Funds'!F856)</f>
        <v/>
      </c>
      <c r="H856" t="str">
        <f>IF('Source - Funds'!G856="","",'Source - Funds'!G856)</f>
        <v/>
      </c>
      <c r="I856" t="str">
        <f>IF('Source - Funds'!H856="","",'Source - Funds'!H856)</f>
        <v/>
      </c>
      <c r="J856" t="str">
        <f>IF('Source - Funds'!I856="","",'Source - Funds'!I856)</f>
        <v/>
      </c>
      <c r="K856" t="str">
        <f>IF('Source - Funds'!J856="","",'Source - Funds'!J856)</f>
        <v/>
      </c>
      <c r="L856">
        <f t="shared" si="120"/>
        <v>0</v>
      </c>
      <c r="M856">
        <v>1.04</v>
      </c>
      <c r="N856" s="24">
        <f t="shared" si="121"/>
        <v>0</v>
      </c>
      <c r="O856" s="24" t="str">
        <f t="shared" si="122"/>
        <v/>
      </c>
      <c r="P856" s="23" t="e">
        <f t="shared" si="123"/>
        <v>#VALUE!</v>
      </c>
    </row>
    <row r="857" spans="1:16" x14ac:dyDescent="0.3">
      <c r="A857" t="str">
        <f t="shared" si="119"/>
        <v/>
      </c>
      <c r="B857" t="str">
        <f>IF('Source - Funds'!A857="","",'Source - Funds'!A857)</f>
        <v/>
      </c>
      <c r="C857" t="str">
        <f>IF('Source - Funds'!B857="","",'Source - Funds'!B857)</f>
        <v/>
      </c>
      <c r="D857" t="str">
        <f>IF('Source - Funds'!C857="","",'Source - Funds'!C857)</f>
        <v/>
      </c>
      <c r="E857" t="str">
        <f>IF('Source - Funds'!D857="","",'Source - Funds'!D857)</f>
        <v/>
      </c>
      <c r="F857" t="str">
        <f>IF('Source - Funds'!E857="","",'Source - Funds'!E857)</f>
        <v/>
      </c>
      <c r="G857" t="str">
        <f>IF('Source - Funds'!F857="","",'Source - Funds'!F857)</f>
        <v/>
      </c>
      <c r="H857" t="str">
        <f>IF('Source - Funds'!G857="","",'Source - Funds'!G857)</f>
        <v/>
      </c>
      <c r="I857" t="str">
        <f>IF('Source - Funds'!H857="","",'Source - Funds'!H857)</f>
        <v/>
      </c>
      <c r="J857" t="str">
        <f>IF('Source - Funds'!I857="","",'Source - Funds'!I857)</f>
        <v/>
      </c>
      <c r="K857" t="str">
        <f>IF('Source - Funds'!J857="","",'Source - Funds'!J857)</f>
        <v/>
      </c>
      <c r="L857">
        <f t="shared" si="120"/>
        <v>0</v>
      </c>
      <c r="M857">
        <v>1.04</v>
      </c>
      <c r="N857" s="24">
        <f t="shared" si="121"/>
        <v>0</v>
      </c>
      <c r="O857" s="24" t="str">
        <f t="shared" si="122"/>
        <v/>
      </c>
      <c r="P857" s="23" t="e">
        <f t="shared" si="123"/>
        <v>#VALUE!</v>
      </c>
    </row>
    <row r="858" spans="1:16" x14ac:dyDescent="0.3">
      <c r="A858" t="str">
        <f t="shared" si="119"/>
        <v/>
      </c>
      <c r="B858" t="str">
        <f>IF('Source - Funds'!A858="","",'Source - Funds'!A858)</f>
        <v/>
      </c>
      <c r="C858" t="str">
        <f>IF('Source - Funds'!B858="","",'Source - Funds'!B858)</f>
        <v/>
      </c>
      <c r="D858" t="str">
        <f>IF('Source - Funds'!C858="","",'Source - Funds'!C858)</f>
        <v/>
      </c>
      <c r="E858" t="str">
        <f>IF('Source - Funds'!D858="","",'Source - Funds'!D858)</f>
        <v/>
      </c>
      <c r="F858" t="str">
        <f>IF('Source - Funds'!E858="","",'Source - Funds'!E858)</f>
        <v/>
      </c>
      <c r="G858" t="str">
        <f>IF('Source - Funds'!F858="","",'Source - Funds'!F858)</f>
        <v/>
      </c>
      <c r="H858" t="str">
        <f>IF('Source - Funds'!G858="","",'Source - Funds'!G858)</f>
        <v/>
      </c>
      <c r="I858" t="str">
        <f>IF('Source - Funds'!H858="","",'Source - Funds'!H858)</f>
        <v/>
      </c>
      <c r="J858" t="str">
        <f>IF('Source - Funds'!I858="","",'Source - Funds'!I858)</f>
        <v/>
      </c>
      <c r="K858" t="str">
        <f>IF('Source - Funds'!J858="","",'Source - Funds'!J858)</f>
        <v/>
      </c>
      <c r="L858">
        <f t="shared" si="120"/>
        <v>0</v>
      </c>
      <c r="M858">
        <v>1.04</v>
      </c>
      <c r="N858" s="24">
        <f t="shared" si="121"/>
        <v>0</v>
      </c>
      <c r="O858" s="24" t="str">
        <f t="shared" si="122"/>
        <v/>
      </c>
      <c r="P858" s="23" t="e">
        <f t="shared" si="123"/>
        <v>#VALUE!</v>
      </c>
    </row>
    <row r="859" spans="1:16" x14ac:dyDescent="0.3">
      <c r="A859" t="str">
        <f t="shared" si="119"/>
        <v/>
      </c>
      <c r="B859" t="str">
        <f>IF('Source - Funds'!A859="","",'Source - Funds'!A859)</f>
        <v/>
      </c>
      <c r="C859" t="str">
        <f>IF('Source - Funds'!B859="","",'Source - Funds'!B859)</f>
        <v/>
      </c>
      <c r="D859" t="str">
        <f>IF('Source - Funds'!C859="","",'Source - Funds'!C859)</f>
        <v/>
      </c>
      <c r="E859" t="str">
        <f>IF('Source - Funds'!D859="","",'Source - Funds'!D859)</f>
        <v/>
      </c>
      <c r="F859" t="str">
        <f>IF('Source - Funds'!E859="","",'Source - Funds'!E859)</f>
        <v/>
      </c>
      <c r="G859" t="str">
        <f>IF('Source - Funds'!F859="","",'Source - Funds'!F859)</f>
        <v/>
      </c>
      <c r="H859" t="str">
        <f>IF('Source - Funds'!G859="","",'Source - Funds'!G859)</f>
        <v/>
      </c>
      <c r="I859" t="str">
        <f>IF('Source - Funds'!H859="","",'Source - Funds'!H859)</f>
        <v/>
      </c>
      <c r="J859" t="str">
        <f>IF('Source - Funds'!I859="","",'Source - Funds'!I859)</f>
        <v/>
      </c>
      <c r="K859" t="str">
        <f>IF('Source - Funds'!J859="","",'Source - Funds'!J859)</f>
        <v/>
      </c>
      <c r="L859">
        <f t="shared" si="120"/>
        <v>0</v>
      </c>
      <c r="M859">
        <v>1.04</v>
      </c>
      <c r="N859" s="24">
        <f t="shared" si="121"/>
        <v>0</v>
      </c>
      <c r="O859" s="24" t="str">
        <f t="shared" si="122"/>
        <v/>
      </c>
      <c r="P859" s="23" t="e">
        <f t="shared" si="123"/>
        <v>#VALUE!</v>
      </c>
    </row>
    <row r="860" spans="1:16" x14ac:dyDescent="0.3">
      <c r="A860" t="str">
        <f t="shared" si="119"/>
        <v/>
      </c>
      <c r="B860" t="str">
        <f>IF('Source - Funds'!A860="","",'Source - Funds'!A860)</f>
        <v/>
      </c>
      <c r="C860" t="str">
        <f>IF('Source - Funds'!B860="","",'Source - Funds'!B860)</f>
        <v/>
      </c>
      <c r="D860" t="str">
        <f>IF('Source - Funds'!C860="","",'Source - Funds'!C860)</f>
        <v/>
      </c>
      <c r="E860" t="str">
        <f>IF('Source - Funds'!D860="","",'Source - Funds'!D860)</f>
        <v/>
      </c>
      <c r="F860" t="str">
        <f>IF('Source - Funds'!E860="","",'Source - Funds'!E860)</f>
        <v/>
      </c>
      <c r="G860" t="str">
        <f>IF('Source - Funds'!F860="","",'Source - Funds'!F860)</f>
        <v/>
      </c>
      <c r="H860" t="str">
        <f>IF('Source - Funds'!G860="","",'Source - Funds'!G860)</f>
        <v/>
      </c>
      <c r="I860" t="str">
        <f>IF('Source - Funds'!H860="","",'Source - Funds'!H860)</f>
        <v/>
      </c>
      <c r="J860" t="str">
        <f>IF('Source - Funds'!I860="","",'Source - Funds'!I860)</f>
        <v/>
      </c>
      <c r="K860" t="str">
        <f>IF('Source - Funds'!J860="","",'Source - Funds'!J860)</f>
        <v/>
      </c>
      <c r="L860">
        <f t="shared" si="120"/>
        <v>0</v>
      </c>
      <c r="M860">
        <v>1.04</v>
      </c>
      <c r="N860" s="24">
        <f t="shared" si="121"/>
        <v>0</v>
      </c>
      <c r="O860" s="24" t="str">
        <f t="shared" si="122"/>
        <v/>
      </c>
      <c r="P860" s="23" t="e">
        <f t="shared" si="123"/>
        <v>#VALUE!</v>
      </c>
    </row>
    <row r="861" spans="1:16" x14ac:dyDescent="0.3">
      <c r="A861" t="str">
        <f t="shared" si="119"/>
        <v/>
      </c>
      <c r="B861" t="str">
        <f>IF('Source - Funds'!A861="","",'Source - Funds'!A861)</f>
        <v/>
      </c>
      <c r="C861" t="str">
        <f>IF('Source - Funds'!B861="","",'Source - Funds'!B861)</f>
        <v/>
      </c>
      <c r="D861" t="str">
        <f>IF('Source - Funds'!C861="","",'Source - Funds'!C861)</f>
        <v/>
      </c>
      <c r="E861" t="str">
        <f>IF('Source - Funds'!D861="","",'Source - Funds'!D861)</f>
        <v/>
      </c>
      <c r="F861" t="str">
        <f>IF('Source - Funds'!E861="","",'Source - Funds'!E861)</f>
        <v/>
      </c>
      <c r="G861" t="str">
        <f>IF('Source - Funds'!F861="","",'Source - Funds'!F861)</f>
        <v/>
      </c>
      <c r="H861" t="str">
        <f>IF('Source - Funds'!G861="","",'Source - Funds'!G861)</f>
        <v/>
      </c>
      <c r="I861" t="str">
        <f>IF('Source - Funds'!H861="","",'Source - Funds'!H861)</f>
        <v/>
      </c>
      <c r="J861" t="str">
        <f>IF('Source - Funds'!I861="","",'Source - Funds'!I861)</f>
        <v/>
      </c>
      <c r="K861" t="str">
        <f>IF('Source - Funds'!J861="","",'Source - Funds'!J861)</f>
        <v/>
      </c>
      <c r="L861">
        <f t="shared" si="120"/>
        <v>0</v>
      </c>
      <c r="M861">
        <v>1.04</v>
      </c>
      <c r="N861" s="24">
        <f t="shared" si="121"/>
        <v>0</v>
      </c>
      <c r="O861" s="24" t="str">
        <f t="shared" si="122"/>
        <v/>
      </c>
      <c r="P861" s="23" t="e">
        <f t="shared" si="123"/>
        <v>#VALUE!</v>
      </c>
    </row>
    <row r="862" spans="1:16" x14ac:dyDescent="0.3">
      <c r="A862" t="str">
        <f t="shared" si="119"/>
        <v/>
      </c>
      <c r="B862" t="str">
        <f>IF('Source - Funds'!A862="","",'Source - Funds'!A862)</f>
        <v/>
      </c>
      <c r="C862" t="str">
        <f>IF('Source - Funds'!B862="","",'Source - Funds'!B862)</f>
        <v/>
      </c>
      <c r="D862" t="str">
        <f>IF('Source - Funds'!C862="","",'Source - Funds'!C862)</f>
        <v/>
      </c>
      <c r="E862" t="str">
        <f>IF('Source - Funds'!D862="","",'Source - Funds'!D862)</f>
        <v/>
      </c>
      <c r="F862" t="str">
        <f>IF('Source - Funds'!E862="","",'Source - Funds'!E862)</f>
        <v/>
      </c>
      <c r="G862" t="str">
        <f>IF('Source - Funds'!F862="","",'Source - Funds'!F862)</f>
        <v/>
      </c>
      <c r="H862" t="str">
        <f>IF('Source - Funds'!G862="","",'Source - Funds'!G862)</f>
        <v/>
      </c>
      <c r="I862" t="str">
        <f>IF('Source - Funds'!H862="","",'Source - Funds'!H862)</f>
        <v/>
      </c>
      <c r="J862" t="str">
        <f>IF('Source - Funds'!I862="","",'Source - Funds'!I862)</f>
        <v/>
      </c>
      <c r="K862" t="str">
        <f>IF('Source - Funds'!J862="","",'Source - Funds'!J862)</f>
        <v/>
      </c>
      <c r="L862">
        <f t="shared" si="120"/>
        <v>0</v>
      </c>
      <c r="M862">
        <v>1.04</v>
      </c>
      <c r="N862" s="24">
        <f t="shared" si="121"/>
        <v>0</v>
      </c>
      <c r="O862" s="24" t="str">
        <f t="shared" si="122"/>
        <v/>
      </c>
      <c r="P862" s="23" t="e">
        <f t="shared" si="123"/>
        <v>#VALUE!</v>
      </c>
    </row>
    <row r="863" spans="1:16" x14ac:dyDescent="0.3">
      <c r="A863" t="str">
        <f t="shared" si="119"/>
        <v/>
      </c>
      <c r="B863" t="str">
        <f>IF('Source - Funds'!A863="","",'Source - Funds'!A863)</f>
        <v/>
      </c>
      <c r="C863" t="str">
        <f>IF('Source - Funds'!B863="","",'Source - Funds'!B863)</f>
        <v/>
      </c>
      <c r="D863" t="str">
        <f>IF('Source - Funds'!C863="","",'Source - Funds'!C863)</f>
        <v/>
      </c>
      <c r="E863" t="str">
        <f>IF('Source - Funds'!D863="","",'Source - Funds'!D863)</f>
        <v/>
      </c>
      <c r="F863" t="str">
        <f>IF('Source - Funds'!E863="","",'Source - Funds'!E863)</f>
        <v/>
      </c>
      <c r="G863" t="str">
        <f>IF('Source - Funds'!F863="","",'Source - Funds'!F863)</f>
        <v/>
      </c>
      <c r="H863" t="str">
        <f>IF('Source - Funds'!G863="","",'Source - Funds'!G863)</f>
        <v/>
      </c>
      <c r="I863" t="str">
        <f>IF('Source - Funds'!H863="","",'Source - Funds'!H863)</f>
        <v/>
      </c>
      <c r="J863" t="str">
        <f>IF('Source - Funds'!I863="","",'Source - Funds'!I863)</f>
        <v/>
      </c>
      <c r="K863" t="str">
        <f>IF('Source - Funds'!J863="","",'Source - Funds'!J863)</f>
        <v/>
      </c>
      <c r="L863">
        <f t="shared" si="120"/>
        <v>0</v>
      </c>
      <c r="M863">
        <v>1.04</v>
      </c>
      <c r="N863" s="24">
        <f t="shared" si="121"/>
        <v>0</v>
      </c>
      <c r="O863" s="24" t="str">
        <f t="shared" si="122"/>
        <v/>
      </c>
      <c r="P863" s="23" t="e">
        <f t="shared" si="123"/>
        <v>#VALUE!</v>
      </c>
    </row>
    <row r="864" spans="1:16" x14ac:dyDescent="0.3">
      <c r="A864" t="str">
        <f t="shared" si="119"/>
        <v/>
      </c>
      <c r="B864" t="str">
        <f>IF('Source - Funds'!A864="","",'Source - Funds'!A864)</f>
        <v/>
      </c>
      <c r="C864" t="str">
        <f>IF('Source - Funds'!B864="","",'Source - Funds'!B864)</f>
        <v/>
      </c>
      <c r="D864" t="str">
        <f>IF('Source - Funds'!C864="","",'Source - Funds'!C864)</f>
        <v/>
      </c>
      <c r="E864" t="str">
        <f>IF('Source - Funds'!D864="","",'Source - Funds'!D864)</f>
        <v/>
      </c>
      <c r="F864" t="str">
        <f>IF('Source - Funds'!E864="","",'Source - Funds'!E864)</f>
        <v/>
      </c>
      <c r="G864" t="str">
        <f>IF('Source - Funds'!F864="","",'Source - Funds'!F864)</f>
        <v/>
      </c>
      <c r="H864" t="str">
        <f>IF('Source - Funds'!G864="","",'Source - Funds'!G864)</f>
        <v/>
      </c>
      <c r="I864" t="str">
        <f>IF('Source - Funds'!H864="","",'Source - Funds'!H864)</f>
        <v/>
      </c>
      <c r="J864" t="str">
        <f>IF('Source - Funds'!I864="","",'Source - Funds'!I864)</f>
        <v/>
      </c>
      <c r="K864" t="str">
        <f>IF('Source - Funds'!J864="","",'Source - Funds'!J864)</f>
        <v/>
      </c>
      <c r="L864">
        <f t="shared" si="120"/>
        <v>0</v>
      </c>
      <c r="M864">
        <v>1.04</v>
      </c>
      <c r="N864" s="24">
        <f t="shared" si="121"/>
        <v>0</v>
      </c>
      <c r="O864" s="24" t="str">
        <f t="shared" si="122"/>
        <v/>
      </c>
      <c r="P864" s="23" t="e">
        <f t="shared" si="123"/>
        <v>#VALUE!</v>
      </c>
    </row>
    <row r="865" spans="1:16" x14ac:dyDescent="0.3">
      <c r="A865" t="str">
        <f t="shared" si="119"/>
        <v/>
      </c>
      <c r="B865" t="str">
        <f>IF('Source - Funds'!A865="","",'Source - Funds'!A865)</f>
        <v/>
      </c>
      <c r="C865" t="str">
        <f>IF('Source - Funds'!B865="","",'Source - Funds'!B865)</f>
        <v/>
      </c>
      <c r="D865" t="str">
        <f>IF('Source - Funds'!C865="","",'Source - Funds'!C865)</f>
        <v/>
      </c>
      <c r="E865" t="str">
        <f>IF('Source - Funds'!D865="","",'Source - Funds'!D865)</f>
        <v/>
      </c>
      <c r="F865" t="str">
        <f>IF('Source - Funds'!E865="","",'Source - Funds'!E865)</f>
        <v/>
      </c>
      <c r="G865" t="str">
        <f>IF('Source - Funds'!F865="","",'Source - Funds'!F865)</f>
        <v/>
      </c>
      <c r="H865" t="str">
        <f>IF('Source - Funds'!G865="","",'Source - Funds'!G865)</f>
        <v/>
      </c>
      <c r="I865" t="str">
        <f>IF('Source - Funds'!H865="","",'Source - Funds'!H865)</f>
        <v/>
      </c>
      <c r="J865" t="str">
        <f>IF('Source - Funds'!I865="","",'Source - Funds'!I865)</f>
        <v/>
      </c>
      <c r="K865" t="str">
        <f>IF('Source - Funds'!J865="","",'Source - Funds'!J865)</f>
        <v/>
      </c>
      <c r="L865">
        <f t="shared" si="120"/>
        <v>0</v>
      </c>
      <c r="M865">
        <v>1.04</v>
      </c>
      <c r="N865" s="24">
        <f t="shared" si="121"/>
        <v>0</v>
      </c>
      <c r="O865" s="24" t="str">
        <f t="shared" si="122"/>
        <v/>
      </c>
      <c r="P865" s="23" t="e">
        <f t="shared" si="123"/>
        <v>#VALUE!</v>
      </c>
    </row>
    <row r="866" spans="1:16" x14ac:dyDescent="0.3">
      <c r="A866" t="str">
        <f t="shared" si="119"/>
        <v/>
      </c>
      <c r="B866" t="str">
        <f>IF('Source - Funds'!A866="","",'Source - Funds'!A866)</f>
        <v/>
      </c>
      <c r="C866" t="str">
        <f>IF('Source - Funds'!B866="","",'Source - Funds'!B866)</f>
        <v/>
      </c>
      <c r="D866" t="str">
        <f>IF('Source - Funds'!C866="","",'Source - Funds'!C866)</f>
        <v/>
      </c>
      <c r="E866" t="str">
        <f>IF('Source - Funds'!D866="","",'Source - Funds'!D866)</f>
        <v/>
      </c>
      <c r="F866" t="str">
        <f>IF('Source - Funds'!E866="","",'Source - Funds'!E866)</f>
        <v/>
      </c>
      <c r="G866" t="str">
        <f>IF('Source - Funds'!F866="","",'Source - Funds'!F866)</f>
        <v/>
      </c>
      <c r="H866" t="str">
        <f>IF('Source - Funds'!G866="","",'Source - Funds'!G866)</f>
        <v/>
      </c>
      <c r="I866" t="str">
        <f>IF('Source - Funds'!H866="","",'Source - Funds'!H866)</f>
        <v/>
      </c>
      <c r="J866" t="str">
        <f>IF('Source - Funds'!I866="","",'Source - Funds'!I866)</f>
        <v/>
      </c>
      <c r="K866" t="str">
        <f>IF('Source - Funds'!J866="","",'Source - Funds'!J866)</f>
        <v/>
      </c>
      <c r="L866">
        <f t="shared" si="120"/>
        <v>0</v>
      </c>
      <c r="M866">
        <v>1.04</v>
      </c>
      <c r="N866" s="24">
        <f t="shared" si="121"/>
        <v>0</v>
      </c>
      <c r="O866" s="24" t="str">
        <f t="shared" si="122"/>
        <v/>
      </c>
      <c r="P866" s="23" t="e">
        <f t="shared" si="123"/>
        <v>#VALUE!</v>
      </c>
    </row>
    <row r="867" spans="1:16" x14ac:dyDescent="0.3">
      <c r="A867" t="str">
        <f t="shared" si="119"/>
        <v/>
      </c>
      <c r="B867" t="str">
        <f>IF('Source - Funds'!A867="","",'Source - Funds'!A867)</f>
        <v/>
      </c>
      <c r="C867" t="str">
        <f>IF('Source - Funds'!B867="","",'Source - Funds'!B867)</f>
        <v/>
      </c>
      <c r="D867" t="str">
        <f>IF('Source - Funds'!C867="","",'Source - Funds'!C867)</f>
        <v/>
      </c>
      <c r="E867" t="str">
        <f>IF('Source - Funds'!D867="","",'Source - Funds'!D867)</f>
        <v/>
      </c>
      <c r="F867" t="str">
        <f>IF('Source - Funds'!E867="","",'Source - Funds'!E867)</f>
        <v/>
      </c>
      <c r="G867" t="str">
        <f>IF('Source - Funds'!F867="","",'Source - Funds'!F867)</f>
        <v/>
      </c>
      <c r="H867" t="str">
        <f>IF('Source - Funds'!G867="","",'Source - Funds'!G867)</f>
        <v/>
      </c>
      <c r="I867" t="str">
        <f>IF('Source - Funds'!H867="","",'Source - Funds'!H867)</f>
        <v/>
      </c>
      <c r="J867" t="str">
        <f>IF('Source - Funds'!I867="","",'Source - Funds'!I867)</f>
        <v/>
      </c>
      <c r="K867" t="str">
        <f>IF('Source - Funds'!J867="","",'Source - Funds'!J867)</f>
        <v/>
      </c>
      <c r="L867">
        <f t="shared" si="120"/>
        <v>0</v>
      </c>
      <c r="M867">
        <v>1.04</v>
      </c>
      <c r="N867" s="24">
        <f t="shared" si="121"/>
        <v>0</v>
      </c>
      <c r="O867" s="24" t="str">
        <f t="shared" si="122"/>
        <v/>
      </c>
      <c r="P867" s="23" t="e">
        <f t="shared" si="123"/>
        <v>#VALUE!</v>
      </c>
    </row>
    <row r="868" spans="1:16" x14ac:dyDescent="0.3">
      <c r="A868" t="str">
        <f t="shared" si="119"/>
        <v/>
      </c>
      <c r="B868" t="str">
        <f>IF('Source - Funds'!A868="","",'Source - Funds'!A868)</f>
        <v/>
      </c>
      <c r="C868" t="str">
        <f>IF('Source - Funds'!B868="","",'Source - Funds'!B868)</f>
        <v/>
      </c>
      <c r="D868" t="str">
        <f>IF('Source - Funds'!C868="","",'Source - Funds'!C868)</f>
        <v/>
      </c>
      <c r="E868" t="str">
        <f>IF('Source - Funds'!D868="","",'Source - Funds'!D868)</f>
        <v/>
      </c>
      <c r="F868" t="str">
        <f>IF('Source - Funds'!E868="","",'Source - Funds'!E868)</f>
        <v/>
      </c>
      <c r="G868" t="str">
        <f>IF('Source - Funds'!F868="","",'Source - Funds'!F868)</f>
        <v/>
      </c>
      <c r="H868" t="str">
        <f>IF('Source - Funds'!G868="","",'Source - Funds'!G868)</f>
        <v/>
      </c>
      <c r="I868" t="str">
        <f>IF('Source - Funds'!H868="","",'Source - Funds'!H868)</f>
        <v/>
      </c>
      <c r="J868" t="str">
        <f>IF('Source - Funds'!I868="","",'Source - Funds'!I868)</f>
        <v/>
      </c>
      <c r="K868" t="str">
        <f>IF('Source - Funds'!J868="","",'Source - Funds'!J868)</f>
        <v/>
      </c>
      <c r="L868">
        <f t="shared" si="120"/>
        <v>0</v>
      </c>
      <c r="M868">
        <v>1.04</v>
      </c>
      <c r="N868" s="24">
        <f t="shared" si="121"/>
        <v>0</v>
      </c>
      <c r="O868" s="24" t="str">
        <f t="shared" si="122"/>
        <v/>
      </c>
      <c r="P868" s="23" t="e">
        <f t="shared" si="123"/>
        <v>#VALUE!</v>
      </c>
    </row>
    <row r="869" spans="1:16" x14ac:dyDescent="0.3">
      <c r="A869" t="str">
        <f t="shared" si="119"/>
        <v/>
      </c>
      <c r="B869" t="str">
        <f>IF('Source - Funds'!A869="","",'Source - Funds'!A869)</f>
        <v/>
      </c>
      <c r="C869" t="str">
        <f>IF('Source - Funds'!B869="","",'Source - Funds'!B869)</f>
        <v/>
      </c>
      <c r="D869" t="str">
        <f>IF('Source - Funds'!C869="","",'Source - Funds'!C869)</f>
        <v/>
      </c>
      <c r="E869" t="str">
        <f>IF('Source - Funds'!D869="","",'Source - Funds'!D869)</f>
        <v/>
      </c>
      <c r="F869" t="str">
        <f>IF('Source - Funds'!E869="","",'Source - Funds'!E869)</f>
        <v/>
      </c>
      <c r="G869" t="str">
        <f>IF('Source - Funds'!F869="","",'Source - Funds'!F869)</f>
        <v/>
      </c>
      <c r="H869" t="str">
        <f>IF('Source - Funds'!G869="","",'Source - Funds'!G869)</f>
        <v/>
      </c>
      <c r="I869" t="str">
        <f>IF('Source - Funds'!H869="","",'Source - Funds'!H869)</f>
        <v/>
      </c>
      <c r="J869" t="str">
        <f>IF('Source - Funds'!I869="","",'Source - Funds'!I869)</f>
        <v/>
      </c>
      <c r="K869" t="str">
        <f>IF('Source - Funds'!J869="","",'Source - Funds'!J869)</f>
        <v/>
      </c>
      <c r="L869">
        <f t="shared" si="120"/>
        <v>0</v>
      </c>
      <c r="M869">
        <v>1.04</v>
      </c>
      <c r="N869" s="24">
        <f t="shared" si="121"/>
        <v>0</v>
      </c>
      <c r="O869" s="24" t="str">
        <f t="shared" si="122"/>
        <v/>
      </c>
      <c r="P869" s="23" t="e">
        <f t="shared" si="123"/>
        <v>#VALUE!</v>
      </c>
    </row>
    <row r="870" spans="1:16" x14ac:dyDescent="0.3">
      <c r="A870" t="str">
        <f t="shared" si="119"/>
        <v/>
      </c>
      <c r="B870" t="str">
        <f>IF('Source - Funds'!A870="","",'Source - Funds'!A870)</f>
        <v/>
      </c>
      <c r="C870" t="str">
        <f>IF('Source - Funds'!B870="","",'Source - Funds'!B870)</f>
        <v/>
      </c>
      <c r="D870" t="str">
        <f>IF('Source - Funds'!C870="","",'Source - Funds'!C870)</f>
        <v/>
      </c>
      <c r="E870" t="str">
        <f>IF('Source - Funds'!D870="","",'Source - Funds'!D870)</f>
        <v/>
      </c>
      <c r="F870" t="str">
        <f>IF('Source - Funds'!E870="","",'Source - Funds'!E870)</f>
        <v/>
      </c>
      <c r="G870" t="str">
        <f>IF('Source - Funds'!F870="","",'Source - Funds'!F870)</f>
        <v/>
      </c>
      <c r="H870" t="str">
        <f>IF('Source - Funds'!G870="","",'Source - Funds'!G870)</f>
        <v/>
      </c>
      <c r="I870" t="str">
        <f>IF('Source - Funds'!H870="","",'Source - Funds'!H870)</f>
        <v/>
      </c>
      <c r="J870" t="str">
        <f>IF('Source - Funds'!I870="","",'Source - Funds'!I870)</f>
        <v/>
      </c>
      <c r="K870" t="str">
        <f>IF('Source - Funds'!J870="","",'Source - Funds'!J870)</f>
        <v/>
      </c>
      <c r="L870">
        <f t="shared" si="120"/>
        <v>0</v>
      </c>
      <c r="M870">
        <v>1.04</v>
      </c>
      <c r="N870" s="24">
        <f t="shared" si="121"/>
        <v>0</v>
      </c>
      <c r="O870" s="24" t="str">
        <f t="shared" si="122"/>
        <v/>
      </c>
      <c r="P870" s="23" t="e">
        <f t="shared" si="123"/>
        <v>#VALUE!</v>
      </c>
    </row>
    <row r="871" spans="1:16" x14ac:dyDescent="0.3">
      <c r="A871" t="str">
        <f t="shared" si="119"/>
        <v/>
      </c>
      <c r="B871" t="str">
        <f>IF('Source - Funds'!A871="","",'Source - Funds'!A871)</f>
        <v/>
      </c>
      <c r="C871" t="str">
        <f>IF('Source - Funds'!B871="","",'Source - Funds'!B871)</f>
        <v/>
      </c>
      <c r="D871" t="str">
        <f>IF('Source - Funds'!C871="","",'Source - Funds'!C871)</f>
        <v/>
      </c>
      <c r="E871" t="str">
        <f>IF('Source - Funds'!D871="","",'Source - Funds'!D871)</f>
        <v/>
      </c>
      <c r="F871" t="str">
        <f>IF('Source - Funds'!E871="","",'Source - Funds'!E871)</f>
        <v/>
      </c>
      <c r="G871" t="str">
        <f>IF('Source - Funds'!F871="","",'Source - Funds'!F871)</f>
        <v/>
      </c>
      <c r="H871" t="str">
        <f>IF('Source - Funds'!G871="","",'Source - Funds'!G871)</f>
        <v/>
      </c>
      <c r="I871" t="str">
        <f>IF('Source - Funds'!H871="","",'Source - Funds'!H871)</f>
        <v/>
      </c>
      <c r="J871" t="str">
        <f>IF('Source - Funds'!I871="","",'Source - Funds'!I871)</f>
        <v/>
      </c>
      <c r="K871" t="str">
        <f>IF('Source - Funds'!J871="","",'Source - Funds'!J871)</f>
        <v/>
      </c>
      <c r="L871">
        <f t="shared" si="120"/>
        <v>0</v>
      </c>
      <c r="M871">
        <v>1.04</v>
      </c>
      <c r="N871" s="24">
        <f t="shared" si="121"/>
        <v>0</v>
      </c>
      <c r="O871" s="24" t="str">
        <f t="shared" si="122"/>
        <v/>
      </c>
      <c r="P871" s="23" t="e">
        <f t="shared" si="123"/>
        <v>#VALUE!</v>
      </c>
    </row>
    <row r="872" spans="1:16" x14ac:dyDescent="0.3">
      <c r="A872" t="str">
        <f t="shared" si="119"/>
        <v/>
      </c>
      <c r="B872" t="str">
        <f>IF('Source - Funds'!A872="","",'Source - Funds'!A872)</f>
        <v/>
      </c>
      <c r="C872" t="str">
        <f>IF('Source - Funds'!B872="","",'Source - Funds'!B872)</f>
        <v/>
      </c>
      <c r="D872" t="str">
        <f>IF('Source - Funds'!C872="","",'Source - Funds'!C872)</f>
        <v/>
      </c>
      <c r="E872" t="str">
        <f>IF('Source - Funds'!D872="","",'Source - Funds'!D872)</f>
        <v/>
      </c>
      <c r="F872" t="str">
        <f>IF('Source - Funds'!E872="","",'Source - Funds'!E872)</f>
        <v/>
      </c>
      <c r="G872" t="str">
        <f>IF('Source - Funds'!F872="","",'Source - Funds'!F872)</f>
        <v/>
      </c>
      <c r="H872" t="str">
        <f>IF('Source - Funds'!G872="","",'Source - Funds'!G872)</f>
        <v/>
      </c>
      <c r="I872" t="str">
        <f>IF('Source - Funds'!H872="","",'Source - Funds'!H872)</f>
        <v/>
      </c>
      <c r="J872" t="str">
        <f>IF('Source - Funds'!I872="","",'Source - Funds'!I872)</f>
        <v/>
      </c>
      <c r="K872" t="str">
        <f>IF('Source - Funds'!J872="","",'Source - Funds'!J872)</f>
        <v/>
      </c>
      <c r="L872">
        <f t="shared" si="120"/>
        <v>0</v>
      </c>
      <c r="M872">
        <v>1.04</v>
      </c>
      <c r="N872" s="24">
        <f t="shared" si="121"/>
        <v>0</v>
      </c>
      <c r="O872" s="24" t="str">
        <f t="shared" si="122"/>
        <v/>
      </c>
      <c r="P872" s="23" t="e">
        <f t="shared" si="123"/>
        <v>#VALUE!</v>
      </c>
    </row>
    <row r="873" spans="1:16" x14ac:dyDescent="0.3">
      <c r="A873" t="str">
        <f t="shared" si="119"/>
        <v/>
      </c>
      <c r="B873" t="str">
        <f>IF('Source - Funds'!A873="","",'Source - Funds'!A873)</f>
        <v/>
      </c>
      <c r="C873" t="str">
        <f>IF('Source - Funds'!B873="","",'Source - Funds'!B873)</f>
        <v/>
      </c>
      <c r="D873" t="str">
        <f>IF('Source - Funds'!C873="","",'Source - Funds'!C873)</f>
        <v/>
      </c>
      <c r="E873" t="str">
        <f>IF('Source - Funds'!D873="","",'Source - Funds'!D873)</f>
        <v/>
      </c>
      <c r="F873" t="str">
        <f>IF('Source - Funds'!E873="","",'Source - Funds'!E873)</f>
        <v/>
      </c>
      <c r="G873" t="str">
        <f>IF('Source - Funds'!F873="","",'Source - Funds'!F873)</f>
        <v/>
      </c>
      <c r="H873" t="str">
        <f>IF('Source - Funds'!G873="","",'Source - Funds'!G873)</f>
        <v/>
      </c>
      <c r="I873" t="str">
        <f>IF('Source - Funds'!H873="","",'Source - Funds'!H873)</f>
        <v/>
      </c>
      <c r="J873" t="str">
        <f>IF('Source - Funds'!I873="","",'Source - Funds'!I873)</f>
        <v/>
      </c>
      <c r="K873" t="str">
        <f>IF('Source - Funds'!J873="","",'Source - Funds'!J873)</f>
        <v/>
      </c>
      <c r="L873">
        <f t="shared" si="120"/>
        <v>0</v>
      </c>
      <c r="M873">
        <v>1.04</v>
      </c>
      <c r="N873" s="24">
        <f t="shared" si="121"/>
        <v>0</v>
      </c>
      <c r="O873" s="24" t="str">
        <f t="shared" si="122"/>
        <v/>
      </c>
      <c r="P873" s="23" t="e">
        <f t="shared" si="123"/>
        <v>#VALUE!</v>
      </c>
    </row>
    <row r="874" spans="1:16" x14ac:dyDescent="0.3">
      <c r="A874" t="str">
        <f t="shared" si="119"/>
        <v/>
      </c>
      <c r="B874" t="str">
        <f>IF('Source - Funds'!A874="","",'Source - Funds'!A874)</f>
        <v/>
      </c>
      <c r="C874" t="str">
        <f>IF('Source - Funds'!B874="","",'Source - Funds'!B874)</f>
        <v/>
      </c>
      <c r="D874" t="str">
        <f>IF('Source - Funds'!C874="","",'Source - Funds'!C874)</f>
        <v/>
      </c>
      <c r="E874" t="str">
        <f>IF('Source - Funds'!D874="","",'Source - Funds'!D874)</f>
        <v/>
      </c>
      <c r="F874" t="str">
        <f>IF('Source - Funds'!E874="","",'Source - Funds'!E874)</f>
        <v/>
      </c>
      <c r="G874" t="str">
        <f>IF('Source - Funds'!F874="","",'Source - Funds'!F874)</f>
        <v/>
      </c>
      <c r="H874" t="str">
        <f>IF('Source - Funds'!G874="","",'Source - Funds'!G874)</f>
        <v/>
      </c>
      <c r="I874" t="str">
        <f>IF('Source - Funds'!H874="","",'Source - Funds'!H874)</f>
        <v/>
      </c>
      <c r="J874" t="str">
        <f>IF('Source - Funds'!I874="","",'Source - Funds'!I874)</f>
        <v/>
      </c>
      <c r="K874" t="str">
        <f>IF('Source - Funds'!J874="","",'Source - Funds'!J874)</f>
        <v/>
      </c>
      <c r="L874">
        <f t="shared" si="120"/>
        <v>0</v>
      </c>
      <c r="M874">
        <v>1.04</v>
      </c>
      <c r="N874" s="24">
        <f t="shared" si="121"/>
        <v>0</v>
      </c>
      <c r="O874" s="24" t="str">
        <f t="shared" si="122"/>
        <v/>
      </c>
      <c r="P874" s="23" t="e">
        <f t="shared" si="123"/>
        <v>#VALUE!</v>
      </c>
    </row>
    <row r="875" spans="1:16" x14ac:dyDescent="0.3">
      <c r="A875" t="str">
        <f t="shared" si="119"/>
        <v/>
      </c>
      <c r="B875" t="str">
        <f>IF('Source - Funds'!A875="","",'Source - Funds'!A875)</f>
        <v/>
      </c>
      <c r="C875" t="str">
        <f>IF('Source - Funds'!B875="","",'Source - Funds'!B875)</f>
        <v/>
      </c>
      <c r="D875" t="str">
        <f>IF('Source - Funds'!C875="","",'Source - Funds'!C875)</f>
        <v/>
      </c>
      <c r="E875" t="str">
        <f>IF('Source - Funds'!D875="","",'Source - Funds'!D875)</f>
        <v/>
      </c>
      <c r="F875" t="str">
        <f>IF('Source - Funds'!E875="","",'Source - Funds'!E875)</f>
        <v/>
      </c>
      <c r="G875" t="str">
        <f>IF('Source - Funds'!F875="","",'Source - Funds'!F875)</f>
        <v/>
      </c>
      <c r="H875" t="str">
        <f>IF('Source - Funds'!G875="","",'Source - Funds'!G875)</f>
        <v/>
      </c>
      <c r="I875" t="str">
        <f>IF('Source - Funds'!H875="","",'Source - Funds'!H875)</f>
        <v/>
      </c>
      <c r="J875" t="str">
        <f>IF('Source - Funds'!I875="","",'Source - Funds'!I875)</f>
        <v/>
      </c>
      <c r="K875" t="str">
        <f>IF('Source - Funds'!J875="","",'Source - Funds'!J875)</f>
        <v/>
      </c>
      <c r="L875">
        <f t="shared" si="120"/>
        <v>0</v>
      </c>
      <c r="M875">
        <v>1.04</v>
      </c>
      <c r="N875" s="24">
        <f t="shared" si="121"/>
        <v>0</v>
      </c>
      <c r="O875" s="24" t="str">
        <f t="shared" si="122"/>
        <v/>
      </c>
      <c r="P875" s="23" t="e">
        <f t="shared" si="123"/>
        <v>#VALUE!</v>
      </c>
    </row>
    <row r="876" spans="1:16" x14ac:dyDescent="0.3">
      <c r="A876" t="str">
        <f t="shared" si="119"/>
        <v/>
      </c>
      <c r="B876" t="str">
        <f>IF('Source - Funds'!A876="","",'Source - Funds'!A876)</f>
        <v/>
      </c>
      <c r="C876" t="str">
        <f>IF('Source - Funds'!B876="","",'Source - Funds'!B876)</f>
        <v/>
      </c>
      <c r="D876" t="str">
        <f>IF('Source - Funds'!C876="","",'Source - Funds'!C876)</f>
        <v/>
      </c>
      <c r="E876" t="str">
        <f>IF('Source - Funds'!D876="","",'Source - Funds'!D876)</f>
        <v/>
      </c>
      <c r="F876" t="str">
        <f>IF('Source - Funds'!E876="","",'Source - Funds'!E876)</f>
        <v/>
      </c>
      <c r="G876" t="str">
        <f>IF('Source - Funds'!F876="","",'Source - Funds'!F876)</f>
        <v/>
      </c>
      <c r="H876" t="str">
        <f>IF('Source - Funds'!G876="","",'Source - Funds'!G876)</f>
        <v/>
      </c>
      <c r="I876" t="str">
        <f>IF('Source - Funds'!H876="","",'Source - Funds'!H876)</f>
        <v/>
      </c>
      <c r="J876" t="str">
        <f>IF('Source - Funds'!I876="","",'Source - Funds'!I876)</f>
        <v/>
      </c>
      <c r="K876" t="str">
        <f>IF('Source - Funds'!J876="","",'Source - Funds'!J876)</f>
        <v/>
      </c>
      <c r="L876">
        <f t="shared" si="120"/>
        <v>0</v>
      </c>
      <c r="M876">
        <v>1.04</v>
      </c>
      <c r="N876" s="24">
        <f t="shared" si="121"/>
        <v>0</v>
      </c>
      <c r="O876" s="24" t="str">
        <f t="shared" si="122"/>
        <v/>
      </c>
      <c r="P876" s="23" t="e">
        <f t="shared" si="123"/>
        <v>#VALUE!</v>
      </c>
    </row>
    <row r="877" spans="1:16" x14ac:dyDescent="0.3">
      <c r="A877" t="str">
        <f t="shared" si="119"/>
        <v/>
      </c>
      <c r="B877" t="str">
        <f>IF('Source - Funds'!A877="","",'Source - Funds'!A877)</f>
        <v/>
      </c>
      <c r="C877" t="str">
        <f>IF('Source - Funds'!B877="","",'Source - Funds'!B877)</f>
        <v/>
      </c>
      <c r="D877" t="str">
        <f>IF('Source - Funds'!C877="","",'Source - Funds'!C877)</f>
        <v/>
      </c>
      <c r="E877" t="str">
        <f>IF('Source - Funds'!D877="","",'Source - Funds'!D877)</f>
        <v/>
      </c>
      <c r="F877" t="str">
        <f>IF('Source - Funds'!E877="","",'Source - Funds'!E877)</f>
        <v/>
      </c>
      <c r="G877" t="str">
        <f>IF('Source - Funds'!F877="","",'Source - Funds'!F877)</f>
        <v/>
      </c>
      <c r="H877" t="str">
        <f>IF('Source - Funds'!G877="","",'Source - Funds'!G877)</f>
        <v/>
      </c>
      <c r="I877" t="str">
        <f>IF('Source - Funds'!H877="","",'Source - Funds'!H877)</f>
        <v/>
      </c>
      <c r="J877" t="str">
        <f>IF('Source - Funds'!I877="","",'Source - Funds'!I877)</f>
        <v/>
      </c>
      <c r="K877" t="str">
        <f>IF('Source - Funds'!J877="","",'Source - Funds'!J877)</f>
        <v/>
      </c>
      <c r="L877">
        <f t="shared" si="120"/>
        <v>0</v>
      </c>
      <c r="M877">
        <v>1.04</v>
      </c>
      <c r="N877" s="24">
        <f t="shared" si="121"/>
        <v>0</v>
      </c>
      <c r="O877" s="24" t="str">
        <f t="shared" si="122"/>
        <v/>
      </c>
      <c r="P877" s="23" t="e">
        <f t="shared" si="123"/>
        <v>#VALUE!</v>
      </c>
    </row>
    <row r="878" spans="1:16" x14ac:dyDescent="0.3">
      <c r="A878" t="str">
        <f t="shared" si="119"/>
        <v/>
      </c>
      <c r="B878" t="str">
        <f>IF('Source - Funds'!A878="","",'Source - Funds'!A878)</f>
        <v/>
      </c>
      <c r="C878" t="str">
        <f>IF('Source - Funds'!B878="","",'Source - Funds'!B878)</f>
        <v/>
      </c>
      <c r="D878" t="str">
        <f>IF('Source - Funds'!C878="","",'Source - Funds'!C878)</f>
        <v/>
      </c>
      <c r="E878" t="str">
        <f>IF('Source - Funds'!D878="","",'Source - Funds'!D878)</f>
        <v/>
      </c>
      <c r="F878" t="str">
        <f>IF('Source - Funds'!E878="","",'Source - Funds'!E878)</f>
        <v/>
      </c>
      <c r="G878" t="str">
        <f>IF('Source - Funds'!F878="","",'Source - Funds'!F878)</f>
        <v/>
      </c>
      <c r="H878" t="str">
        <f>IF('Source - Funds'!G878="","",'Source - Funds'!G878)</f>
        <v/>
      </c>
      <c r="I878" t="str">
        <f>IF('Source - Funds'!H878="","",'Source - Funds'!H878)</f>
        <v/>
      </c>
      <c r="J878" t="str">
        <f>IF('Source - Funds'!I878="","",'Source - Funds'!I878)</f>
        <v/>
      </c>
      <c r="K878" t="str">
        <f>IF('Source - Funds'!J878="","",'Source - Funds'!J878)</f>
        <v/>
      </c>
      <c r="L878">
        <f t="shared" si="120"/>
        <v>0</v>
      </c>
      <c r="M878">
        <v>1.04</v>
      </c>
      <c r="N878" s="24">
        <f t="shared" si="121"/>
        <v>0</v>
      </c>
      <c r="O878" s="24" t="str">
        <f t="shared" si="122"/>
        <v/>
      </c>
      <c r="P878" s="23" t="e">
        <f t="shared" si="123"/>
        <v>#VALUE!</v>
      </c>
    </row>
    <row r="879" spans="1:16" x14ac:dyDescent="0.3">
      <c r="A879" t="str">
        <f t="shared" si="119"/>
        <v/>
      </c>
      <c r="B879" t="str">
        <f>IF('Source - Funds'!A879="","",'Source - Funds'!A879)</f>
        <v/>
      </c>
      <c r="C879" t="str">
        <f>IF('Source - Funds'!B879="","",'Source - Funds'!B879)</f>
        <v/>
      </c>
      <c r="D879" t="str">
        <f>IF('Source - Funds'!C879="","",'Source - Funds'!C879)</f>
        <v/>
      </c>
      <c r="E879" t="str">
        <f>IF('Source - Funds'!D879="","",'Source - Funds'!D879)</f>
        <v/>
      </c>
      <c r="F879" t="str">
        <f>IF('Source - Funds'!E879="","",'Source - Funds'!E879)</f>
        <v/>
      </c>
      <c r="G879" t="str">
        <f>IF('Source - Funds'!F879="","",'Source - Funds'!F879)</f>
        <v/>
      </c>
      <c r="H879" t="str">
        <f>IF('Source - Funds'!G879="","",'Source - Funds'!G879)</f>
        <v/>
      </c>
      <c r="I879" t="str">
        <f>IF('Source - Funds'!H879="","",'Source - Funds'!H879)</f>
        <v/>
      </c>
      <c r="J879" t="str">
        <f>IF('Source - Funds'!I879="","",'Source - Funds'!I879)</f>
        <v/>
      </c>
      <c r="K879" t="str">
        <f>IF('Source - Funds'!J879="","",'Source - Funds'!J879)</f>
        <v/>
      </c>
      <c r="L879">
        <f t="shared" si="120"/>
        <v>0</v>
      </c>
      <c r="M879">
        <v>1.04</v>
      </c>
      <c r="N879" s="24">
        <f t="shared" si="121"/>
        <v>0</v>
      </c>
      <c r="O879" s="24" t="str">
        <f t="shared" si="122"/>
        <v/>
      </c>
      <c r="P879" s="23" t="e">
        <f t="shared" si="123"/>
        <v>#VALUE!</v>
      </c>
    </row>
    <row r="880" spans="1:16" x14ac:dyDescent="0.3">
      <c r="A880" t="str">
        <f t="shared" si="119"/>
        <v/>
      </c>
      <c r="B880" t="str">
        <f>IF('Source - Funds'!A880="","",'Source - Funds'!A880)</f>
        <v/>
      </c>
      <c r="C880" t="str">
        <f>IF('Source - Funds'!B880="","",'Source - Funds'!B880)</f>
        <v/>
      </c>
      <c r="D880" t="str">
        <f>IF('Source - Funds'!C880="","",'Source - Funds'!C880)</f>
        <v/>
      </c>
      <c r="E880" t="str">
        <f>IF('Source - Funds'!D880="","",'Source - Funds'!D880)</f>
        <v/>
      </c>
      <c r="F880" t="str">
        <f>IF('Source - Funds'!E880="","",'Source - Funds'!E880)</f>
        <v/>
      </c>
      <c r="G880" t="str">
        <f>IF('Source - Funds'!F880="","",'Source - Funds'!F880)</f>
        <v/>
      </c>
      <c r="H880" t="str">
        <f>IF('Source - Funds'!G880="","",'Source - Funds'!G880)</f>
        <v/>
      </c>
      <c r="I880" t="str">
        <f>IF('Source - Funds'!H880="","",'Source - Funds'!H880)</f>
        <v/>
      </c>
      <c r="J880" t="str">
        <f>IF('Source - Funds'!I880="","",'Source - Funds'!I880)</f>
        <v/>
      </c>
      <c r="K880" t="str">
        <f>IF('Source - Funds'!J880="","",'Source - Funds'!J880)</f>
        <v/>
      </c>
      <c r="L880">
        <f t="shared" si="120"/>
        <v>0</v>
      </c>
      <c r="M880">
        <v>1.04</v>
      </c>
      <c r="N880" s="24">
        <f t="shared" si="121"/>
        <v>0</v>
      </c>
      <c r="O880" s="24" t="str">
        <f t="shared" si="122"/>
        <v/>
      </c>
      <c r="P880" s="23" t="e">
        <f t="shared" si="123"/>
        <v>#VALUE!</v>
      </c>
    </row>
    <row r="881" spans="1:16" x14ac:dyDescent="0.3">
      <c r="A881" t="str">
        <f t="shared" si="119"/>
        <v/>
      </c>
      <c r="B881" t="str">
        <f>IF('Source - Funds'!A881="","",'Source - Funds'!A881)</f>
        <v/>
      </c>
      <c r="C881" t="str">
        <f>IF('Source - Funds'!B881="","",'Source - Funds'!B881)</f>
        <v/>
      </c>
      <c r="D881" t="str">
        <f>IF('Source - Funds'!C881="","",'Source - Funds'!C881)</f>
        <v/>
      </c>
      <c r="E881" t="str">
        <f>IF('Source - Funds'!D881="","",'Source - Funds'!D881)</f>
        <v/>
      </c>
      <c r="F881" t="str">
        <f>IF('Source - Funds'!E881="","",'Source - Funds'!E881)</f>
        <v/>
      </c>
      <c r="G881" t="str">
        <f>IF('Source - Funds'!F881="","",'Source - Funds'!F881)</f>
        <v/>
      </c>
      <c r="H881" t="str">
        <f>IF('Source - Funds'!G881="","",'Source - Funds'!G881)</f>
        <v/>
      </c>
      <c r="I881" t="str">
        <f>IF('Source - Funds'!H881="","",'Source - Funds'!H881)</f>
        <v/>
      </c>
      <c r="J881" t="str">
        <f>IF('Source - Funds'!I881="","",'Source - Funds'!I881)</f>
        <v/>
      </c>
      <c r="K881" t="str">
        <f>IF('Source - Funds'!J881="","",'Source - Funds'!J881)</f>
        <v/>
      </c>
      <c r="L881">
        <f t="shared" si="120"/>
        <v>0</v>
      </c>
      <c r="M881">
        <v>1.04</v>
      </c>
      <c r="N881" s="24">
        <f t="shared" si="121"/>
        <v>0</v>
      </c>
      <c r="O881" s="24" t="str">
        <f t="shared" si="122"/>
        <v/>
      </c>
      <c r="P881" s="23" t="e">
        <f t="shared" si="123"/>
        <v>#VALUE!</v>
      </c>
    </row>
    <row r="882" spans="1:16" x14ac:dyDescent="0.3">
      <c r="A882" t="str">
        <f t="shared" si="119"/>
        <v/>
      </c>
      <c r="B882" t="str">
        <f>IF('Source - Funds'!A882="","",'Source - Funds'!A882)</f>
        <v/>
      </c>
      <c r="C882" t="str">
        <f>IF('Source - Funds'!B882="","",'Source - Funds'!B882)</f>
        <v/>
      </c>
      <c r="D882" t="str">
        <f>IF('Source - Funds'!C882="","",'Source - Funds'!C882)</f>
        <v/>
      </c>
      <c r="E882" t="str">
        <f>IF('Source - Funds'!D882="","",'Source - Funds'!D882)</f>
        <v/>
      </c>
      <c r="F882" t="str">
        <f>IF('Source - Funds'!E882="","",'Source - Funds'!E882)</f>
        <v/>
      </c>
      <c r="G882" t="str">
        <f>IF('Source - Funds'!F882="","",'Source - Funds'!F882)</f>
        <v/>
      </c>
      <c r="H882" t="str">
        <f>IF('Source - Funds'!G882="","",'Source - Funds'!G882)</f>
        <v/>
      </c>
      <c r="I882" t="str">
        <f>IF('Source - Funds'!H882="","",'Source - Funds'!H882)</f>
        <v/>
      </c>
      <c r="J882" t="str">
        <f>IF('Source - Funds'!I882="","",'Source - Funds'!I882)</f>
        <v/>
      </c>
      <c r="K882" t="str">
        <f>IF('Source - Funds'!J882="","",'Source - Funds'!J882)</f>
        <v/>
      </c>
      <c r="L882">
        <f t="shared" si="120"/>
        <v>0</v>
      </c>
      <c r="M882">
        <v>1.04</v>
      </c>
      <c r="N882" s="24">
        <f t="shared" si="121"/>
        <v>0</v>
      </c>
      <c r="O882" s="24" t="str">
        <f t="shared" si="122"/>
        <v/>
      </c>
      <c r="P882" s="23" t="e">
        <f t="shared" si="123"/>
        <v>#VALUE!</v>
      </c>
    </row>
    <row r="883" spans="1:16" x14ac:dyDescent="0.3">
      <c r="A883" t="str">
        <f t="shared" si="119"/>
        <v/>
      </c>
      <c r="B883" t="str">
        <f>IF('Source - Funds'!A883="","",'Source - Funds'!A883)</f>
        <v/>
      </c>
      <c r="C883" t="str">
        <f>IF('Source - Funds'!B883="","",'Source - Funds'!B883)</f>
        <v/>
      </c>
      <c r="D883" t="str">
        <f>IF('Source - Funds'!C883="","",'Source - Funds'!C883)</f>
        <v/>
      </c>
      <c r="E883" t="str">
        <f>IF('Source - Funds'!D883="","",'Source - Funds'!D883)</f>
        <v/>
      </c>
      <c r="F883" t="str">
        <f>IF('Source - Funds'!E883="","",'Source - Funds'!E883)</f>
        <v/>
      </c>
      <c r="G883" t="str">
        <f>IF('Source - Funds'!F883="","",'Source - Funds'!F883)</f>
        <v/>
      </c>
      <c r="H883" t="str">
        <f>IF('Source - Funds'!G883="","",'Source - Funds'!G883)</f>
        <v/>
      </c>
      <c r="I883" t="str">
        <f>IF('Source - Funds'!H883="","",'Source - Funds'!H883)</f>
        <v/>
      </c>
      <c r="J883" t="str">
        <f>IF('Source - Funds'!I883="","",'Source - Funds'!I883)</f>
        <v/>
      </c>
      <c r="K883" t="str">
        <f>IF('Source - Funds'!J883="","",'Source - Funds'!J883)</f>
        <v/>
      </c>
      <c r="L883">
        <f t="shared" si="120"/>
        <v>0</v>
      </c>
      <c r="M883">
        <v>1.04</v>
      </c>
      <c r="N883" s="24">
        <f t="shared" si="121"/>
        <v>0</v>
      </c>
      <c r="O883" s="24" t="str">
        <f t="shared" si="122"/>
        <v/>
      </c>
      <c r="P883" s="23" t="e">
        <f t="shared" si="123"/>
        <v>#VALUE!</v>
      </c>
    </row>
    <row r="884" spans="1:16" x14ac:dyDescent="0.3">
      <c r="A884" t="str">
        <f t="shared" si="119"/>
        <v/>
      </c>
      <c r="B884" t="str">
        <f>IF('Source - Funds'!A884="","",'Source - Funds'!A884)</f>
        <v/>
      </c>
      <c r="C884" t="str">
        <f>IF('Source - Funds'!B884="","",'Source - Funds'!B884)</f>
        <v/>
      </c>
      <c r="D884" t="str">
        <f>IF('Source - Funds'!C884="","",'Source - Funds'!C884)</f>
        <v/>
      </c>
      <c r="E884" t="str">
        <f>IF('Source - Funds'!D884="","",'Source - Funds'!D884)</f>
        <v/>
      </c>
      <c r="F884" t="str">
        <f>IF('Source - Funds'!E884="","",'Source - Funds'!E884)</f>
        <v/>
      </c>
      <c r="G884" t="str">
        <f>IF('Source - Funds'!F884="","",'Source - Funds'!F884)</f>
        <v/>
      </c>
      <c r="H884" t="str">
        <f>IF('Source - Funds'!G884="","",'Source - Funds'!G884)</f>
        <v/>
      </c>
      <c r="I884" t="str">
        <f>IF('Source - Funds'!H884="","",'Source - Funds'!H884)</f>
        <v/>
      </c>
      <c r="J884" t="str">
        <f>IF('Source - Funds'!I884="","",'Source - Funds'!I884)</f>
        <v/>
      </c>
      <c r="K884" t="str">
        <f>IF('Source - Funds'!J884="","",'Source - Funds'!J884)</f>
        <v/>
      </c>
      <c r="L884">
        <f t="shared" si="120"/>
        <v>0</v>
      </c>
      <c r="M884">
        <v>1.04</v>
      </c>
      <c r="N884" s="24">
        <f t="shared" si="121"/>
        <v>0</v>
      </c>
      <c r="O884" s="24" t="str">
        <f t="shared" si="122"/>
        <v/>
      </c>
      <c r="P884" s="23" t="e">
        <f t="shared" si="123"/>
        <v>#VALUE!</v>
      </c>
    </row>
    <row r="885" spans="1:16" x14ac:dyDescent="0.3">
      <c r="A885" t="str">
        <f t="shared" si="119"/>
        <v/>
      </c>
      <c r="B885" t="str">
        <f>IF('Source - Funds'!A885="","",'Source - Funds'!A885)</f>
        <v/>
      </c>
      <c r="C885" t="str">
        <f>IF('Source - Funds'!B885="","",'Source - Funds'!B885)</f>
        <v/>
      </c>
      <c r="D885" t="str">
        <f>IF('Source - Funds'!C885="","",'Source - Funds'!C885)</f>
        <v/>
      </c>
      <c r="E885" t="str">
        <f>IF('Source - Funds'!D885="","",'Source - Funds'!D885)</f>
        <v/>
      </c>
      <c r="F885" t="str">
        <f>IF('Source - Funds'!E885="","",'Source - Funds'!E885)</f>
        <v/>
      </c>
      <c r="G885" t="str">
        <f>IF('Source - Funds'!F885="","",'Source - Funds'!F885)</f>
        <v/>
      </c>
      <c r="H885" t="str">
        <f>IF('Source - Funds'!G885="","",'Source - Funds'!G885)</f>
        <v/>
      </c>
      <c r="I885" t="str">
        <f>IF('Source - Funds'!H885="","",'Source - Funds'!H885)</f>
        <v/>
      </c>
      <c r="J885" t="str">
        <f>IF('Source - Funds'!I885="","",'Source - Funds'!I885)</f>
        <v/>
      </c>
      <c r="K885" t="str">
        <f>IF('Source - Funds'!J885="","",'Source - Funds'!J885)</f>
        <v/>
      </c>
      <c r="L885">
        <f t="shared" si="120"/>
        <v>0</v>
      </c>
      <c r="M885">
        <v>1.04</v>
      </c>
      <c r="N885" s="24">
        <f t="shared" si="121"/>
        <v>0</v>
      </c>
      <c r="O885" s="24" t="str">
        <f t="shared" si="122"/>
        <v/>
      </c>
      <c r="P885" s="23" t="e">
        <f t="shared" si="123"/>
        <v>#VALUE!</v>
      </c>
    </row>
    <row r="886" spans="1:16" x14ac:dyDescent="0.3">
      <c r="A886" t="str">
        <f t="shared" si="119"/>
        <v/>
      </c>
      <c r="B886" t="str">
        <f>IF('Source - Funds'!A886="","",'Source - Funds'!A886)</f>
        <v/>
      </c>
      <c r="C886" t="str">
        <f>IF('Source - Funds'!B886="","",'Source - Funds'!B886)</f>
        <v/>
      </c>
      <c r="D886" t="str">
        <f>IF('Source - Funds'!C886="","",'Source - Funds'!C886)</f>
        <v/>
      </c>
      <c r="E886" t="str">
        <f>IF('Source - Funds'!D886="","",'Source - Funds'!D886)</f>
        <v/>
      </c>
      <c r="F886" t="str">
        <f>IF('Source - Funds'!E886="","",'Source - Funds'!E886)</f>
        <v/>
      </c>
      <c r="G886" t="str">
        <f>IF('Source - Funds'!F886="","",'Source - Funds'!F886)</f>
        <v/>
      </c>
      <c r="H886" t="str">
        <f>IF('Source - Funds'!G886="","",'Source - Funds'!G886)</f>
        <v/>
      </c>
      <c r="I886" t="str">
        <f>IF('Source - Funds'!H886="","",'Source - Funds'!H886)</f>
        <v/>
      </c>
      <c r="J886" t="str">
        <f>IF('Source - Funds'!I886="","",'Source - Funds'!I886)</f>
        <v/>
      </c>
      <c r="K886" t="str">
        <f>IF('Source - Funds'!J886="","",'Source - Funds'!J886)</f>
        <v/>
      </c>
      <c r="L886">
        <f t="shared" si="120"/>
        <v>0</v>
      </c>
      <c r="M886">
        <v>1.04</v>
      </c>
      <c r="N886" s="24">
        <f t="shared" si="121"/>
        <v>0</v>
      </c>
      <c r="O886" s="24" t="str">
        <f t="shared" si="122"/>
        <v/>
      </c>
      <c r="P886" s="23" t="e">
        <f t="shared" si="123"/>
        <v>#VALUE!</v>
      </c>
    </row>
    <row r="887" spans="1:16" x14ac:dyDescent="0.3">
      <c r="A887" t="str">
        <f t="shared" si="119"/>
        <v/>
      </c>
      <c r="B887" t="str">
        <f>IF('Source - Funds'!A887="","",'Source - Funds'!A887)</f>
        <v/>
      </c>
      <c r="C887" t="str">
        <f>IF('Source - Funds'!B887="","",'Source - Funds'!B887)</f>
        <v/>
      </c>
      <c r="D887" t="str">
        <f>IF('Source - Funds'!C887="","",'Source - Funds'!C887)</f>
        <v/>
      </c>
      <c r="E887" t="str">
        <f>IF('Source - Funds'!D887="","",'Source - Funds'!D887)</f>
        <v/>
      </c>
      <c r="F887" t="str">
        <f>IF('Source - Funds'!E887="","",'Source - Funds'!E887)</f>
        <v/>
      </c>
      <c r="G887" t="str">
        <f>IF('Source - Funds'!F887="","",'Source - Funds'!F887)</f>
        <v/>
      </c>
      <c r="H887" t="str">
        <f>IF('Source - Funds'!G887="","",'Source - Funds'!G887)</f>
        <v/>
      </c>
      <c r="I887" t="str">
        <f>IF('Source - Funds'!H887="","",'Source - Funds'!H887)</f>
        <v/>
      </c>
      <c r="J887" t="str">
        <f>IF('Source - Funds'!I887="","",'Source - Funds'!I887)</f>
        <v/>
      </c>
      <c r="K887" t="str">
        <f>IF('Source - Funds'!J887="","",'Source - Funds'!J887)</f>
        <v/>
      </c>
      <c r="L887">
        <f t="shared" si="120"/>
        <v>0</v>
      </c>
      <c r="M887">
        <v>1.04</v>
      </c>
      <c r="N887" s="24">
        <f t="shared" si="121"/>
        <v>0</v>
      </c>
      <c r="O887" s="24" t="str">
        <f t="shared" si="122"/>
        <v/>
      </c>
      <c r="P887" s="23" t="e">
        <f t="shared" si="123"/>
        <v>#VALUE!</v>
      </c>
    </row>
    <row r="888" spans="1:16" x14ac:dyDescent="0.3">
      <c r="A888" t="str">
        <f t="shared" si="119"/>
        <v/>
      </c>
      <c r="B888" t="str">
        <f>IF('Source - Funds'!A888="","",'Source - Funds'!A888)</f>
        <v/>
      </c>
      <c r="C888" t="str">
        <f>IF('Source - Funds'!B888="","",'Source - Funds'!B888)</f>
        <v/>
      </c>
      <c r="D888" t="str">
        <f>IF('Source - Funds'!C888="","",'Source - Funds'!C888)</f>
        <v/>
      </c>
      <c r="E888" t="str">
        <f>IF('Source - Funds'!D888="","",'Source - Funds'!D888)</f>
        <v/>
      </c>
      <c r="F888" t="str">
        <f>IF('Source - Funds'!E888="","",'Source - Funds'!E888)</f>
        <v/>
      </c>
      <c r="G888" t="str">
        <f>IF('Source - Funds'!F888="","",'Source - Funds'!F888)</f>
        <v/>
      </c>
      <c r="H888" t="str">
        <f>IF('Source - Funds'!G888="","",'Source - Funds'!G888)</f>
        <v/>
      </c>
      <c r="I888" t="str">
        <f>IF('Source - Funds'!H888="","",'Source - Funds'!H888)</f>
        <v/>
      </c>
      <c r="J888" t="str">
        <f>IF('Source - Funds'!I888="","",'Source - Funds'!I888)</f>
        <v/>
      </c>
      <c r="K888" t="str">
        <f>IF('Source - Funds'!J888="","",'Source - Funds'!J888)</f>
        <v/>
      </c>
      <c r="L888">
        <f t="shared" si="120"/>
        <v>0</v>
      </c>
      <c r="M888">
        <v>1.04</v>
      </c>
      <c r="N888" s="24">
        <f t="shared" si="121"/>
        <v>0</v>
      </c>
      <c r="O888" s="24" t="str">
        <f t="shared" si="122"/>
        <v/>
      </c>
      <c r="P888" s="23" t="e">
        <f t="shared" si="123"/>
        <v>#VALUE!</v>
      </c>
    </row>
    <row r="889" spans="1:16" x14ac:dyDescent="0.3">
      <c r="A889" t="str">
        <f t="shared" si="119"/>
        <v/>
      </c>
      <c r="B889" t="str">
        <f>IF('Source - Funds'!A889="","",'Source - Funds'!A889)</f>
        <v/>
      </c>
      <c r="C889" t="str">
        <f>IF('Source - Funds'!B889="","",'Source - Funds'!B889)</f>
        <v/>
      </c>
      <c r="D889" t="str">
        <f>IF('Source - Funds'!C889="","",'Source - Funds'!C889)</f>
        <v/>
      </c>
      <c r="E889" t="str">
        <f>IF('Source - Funds'!D889="","",'Source - Funds'!D889)</f>
        <v/>
      </c>
      <c r="F889" t="str">
        <f>IF('Source - Funds'!E889="","",'Source - Funds'!E889)</f>
        <v/>
      </c>
      <c r="G889" t="str">
        <f>IF('Source - Funds'!F889="","",'Source - Funds'!F889)</f>
        <v/>
      </c>
      <c r="H889" t="str">
        <f>IF('Source - Funds'!G889="","",'Source - Funds'!G889)</f>
        <v/>
      </c>
      <c r="I889" t="str">
        <f>IF('Source - Funds'!H889="","",'Source - Funds'!H889)</f>
        <v/>
      </c>
      <c r="J889" t="str">
        <f>IF('Source - Funds'!I889="","",'Source - Funds'!I889)</f>
        <v/>
      </c>
      <c r="K889" t="str">
        <f>IF('Source - Funds'!J889="","",'Source - Funds'!J889)</f>
        <v/>
      </c>
      <c r="L889">
        <f t="shared" si="120"/>
        <v>0</v>
      </c>
      <c r="M889">
        <v>1.04</v>
      </c>
      <c r="N889" s="24">
        <f t="shared" si="121"/>
        <v>0</v>
      </c>
      <c r="O889" s="24" t="str">
        <f t="shared" si="122"/>
        <v/>
      </c>
      <c r="P889" s="23" t="e">
        <f t="shared" si="123"/>
        <v>#VALUE!</v>
      </c>
    </row>
    <row r="890" spans="1:16" x14ac:dyDescent="0.3">
      <c r="A890" t="str">
        <f t="shared" si="119"/>
        <v/>
      </c>
      <c r="B890" t="str">
        <f>IF('Source - Funds'!A890="","",'Source - Funds'!A890)</f>
        <v/>
      </c>
      <c r="C890" t="str">
        <f>IF('Source - Funds'!B890="","",'Source - Funds'!B890)</f>
        <v/>
      </c>
      <c r="D890" t="str">
        <f>IF('Source - Funds'!C890="","",'Source - Funds'!C890)</f>
        <v/>
      </c>
      <c r="E890" t="str">
        <f>IF('Source - Funds'!D890="","",'Source - Funds'!D890)</f>
        <v/>
      </c>
      <c r="F890" t="str">
        <f>IF('Source - Funds'!E890="","",'Source - Funds'!E890)</f>
        <v/>
      </c>
      <c r="G890" t="str">
        <f>IF('Source - Funds'!F890="","",'Source - Funds'!F890)</f>
        <v/>
      </c>
      <c r="H890" t="str">
        <f>IF('Source - Funds'!G890="","",'Source - Funds'!G890)</f>
        <v/>
      </c>
      <c r="I890" t="str">
        <f>IF('Source - Funds'!H890="","",'Source - Funds'!H890)</f>
        <v/>
      </c>
      <c r="J890" t="str">
        <f>IF('Source - Funds'!I890="","",'Source - Funds'!I890)</f>
        <v/>
      </c>
      <c r="K890" t="str">
        <f>IF('Source - Funds'!J890="","",'Source - Funds'!J890)</f>
        <v/>
      </c>
      <c r="L890">
        <f t="shared" si="120"/>
        <v>0</v>
      </c>
      <c r="M890">
        <v>1.04</v>
      </c>
      <c r="N890" s="24">
        <f t="shared" si="121"/>
        <v>0</v>
      </c>
      <c r="O890" s="24" t="str">
        <f t="shared" si="122"/>
        <v/>
      </c>
      <c r="P890" s="23" t="e">
        <f t="shared" si="123"/>
        <v>#VALUE!</v>
      </c>
    </row>
    <row r="891" spans="1:16" x14ac:dyDescent="0.3">
      <c r="A891" t="str">
        <f t="shared" si="119"/>
        <v/>
      </c>
      <c r="B891" t="str">
        <f>IF('Source - Funds'!A891="","",'Source - Funds'!A891)</f>
        <v/>
      </c>
      <c r="C891" t="str">
        <f>IF('Source - Funds'!B891="","",'Source - Funds'!B891)</f>
        <v/>
      </c>
      <c r="D891" t="str">
        <f>IF('Source - Funds'!C891="","",'Source - Funds'!C891)</f>
        <v/>
      </c>
      <c r="E891" t="str">
        <f>IF('Source - Funds'!D891="","",'Source - Funds'!D891)</f>
        <v/>
      </c>
      <c r="F891" t="str">
        <f>IF('Source - Funds'!E891="","",'Source - Funds'!E891)</f>
        <v/>
      </c>
      <c r="G891" t="str">
        <f>IF('Source - Funds'!F891="","",'Source - Funds'!F891)</f>
        <v/>
      </c>
      <c r="H891" t="str">
        <f>IF('Source - Funds'!G891="","",'Source - Funds'!G891)</f>
        <v/>
      </c>
      <c r="I891" t="str">
        <f>IF('Source - Funds'!H891="","",'Source - Funds'!H891)</f>
        <v/>
      </c>
      <c r="J891" t="str">
        <f>IF('Source - Funds'!I891="","",'Source - Funds'!I891)</f>
        <v/>
      </c>
      <c r="K891" t="str">
        <f>IF('Source - Funds'!J891="","",'Source - Funds'!J891)</f>
        <v/>
      </c>
      <c r="L891">
        <f t="shared" si="120"/>
        <v>0</v>
      </c>
      <c r="M891">
        <v>1.04</v>
      </c>
      <c r="N891" s="24">
        <f t="shared" si="121"/>
        <v>0</v>
      </c>
      <c r="O891" s="24" t="str">
        <f t="shared" si="122"/>
        <v/>
      </c>
      <c r="P891" s="23" t="e">
        <f t="shared" si="123"/>
        <v>#VALUE!</v>
      </c>
    </row>
    <row r="892" spans="1:16" x14ac:dyDescent="0.3">
      <c r="A892" t="str">
        <f t="shared" si="119"/>
        <v/>
      </c>
      <c r="B892" t="str">
        <f>IF('Source - Funds'!A892="","",'Source - Funds'!A892)</f>
        <v/>
      </c>
      <c r="C892" t="str">
        <f>IF('Source - Funds'!B892="","",'Source - Funds'!B892)</f>
        <v/>
      </c>
      <c r="D892" t="str">
        <f>IF('Source - Funds'!C892="","",'Source - Funds'!C892)</f>
        <v/>
      </c>
      <c r="E892" t="str">
        <f>IF('Source - Funds'!D892="","",'Source - Funds'!D892)</f>
        <v/>
      </c>
      <c r="F892" t="str">
        <f>IF('Source - Funds'!E892="","",'Source - Funds'!E892)</f>
        <v/>
      </c>
      <c r="G892" t="str">
        <f>IF('Source - Funds'!F892="","",'Source - Funds'!F892)</f>
        <v/>
      </c>
      <c r="H892" t="str">
        <f>IF('Source - Funds'!G892="","",'Source - Funds'!G892)</f>
        <v/>
      </c>
      <c r="I892" t="str">
        <f>IF('Source - Funds'!H892="","",'Source - Funds'!H892)</f>
        <v/>
      </c>
      <c r="J892" t="str">
        <f>IF('Source - Funds'!I892="","",'Source - Funds'!I892)</f>
        <v/>
      </c>
      <c r="K892" t="str">
        <f>IF('Source - Funds'!J892="","",'Source - Funds'!J892)</f>
        <v/>
      </c>
      <c r="L892">
        <f t="shared" si="120"/>
        <v>0</v>
      </c>
      <c r="M892">
        <v>1.04</v>
      </c>
      <c r="N892" s="24">
        <f t="shared" si="121"/>
        <v>0</v>
      </c>
      <c r="O892" s="24" t="str">
        <f t="shared" si="122"/>
        <v/>
      </c>
      <c r="P892" s="23" t="e">
        <f t="shared" si="123"/>
        <v>#VALUE!</v>
      </c>
    </row>
    <row r="893" spans="1:16" x14ac:dyDescent="0.3">
      <c r="A893" t="str">
        <f t="shared" si="119"/>
        <v/>
      </c>
      <c r="B893" t="str">
        <f>IF('Source - Funds'!A893="","",'Source - Funds'!A893)</f>
        <v/>
      </c>
      <c r="C893" t="str">
        <f>IF('Source - Funds'!B893="","",'Source - Funds'!B893)</f>
        <v/>
      </c>
      <c r="D893" t="str">
        <f>IF('Source - Funds'!C893="","",'Source - Funds'!C893)</f>
        <v/>
      </c>
      <c r="E893" t="str">
        <f>IF('Source - Funds'!D893="","",'Source - Funds'!D893)</f>
        <v/>
      </c>
      <c r="F893" t="str">
        <f>IF('Source - Funds'!E893="","",'Source - Funds'!E893)</f>
        <v/>
      </c>
      <c r="G893" t="str">
        <f>IF('Source - Funds'!F893="","",'Source - Funds'!F893)</f>
        <v/>
      </c>
      <c r="H893" t="str">
        <f>IF('Source - Funds'!G893="","",'Source - Funds'!G893)</f>
        <v/>
      </c>
      <c r="I893" t="str">
        <f>IF('Source - Funds'!H893="","",'Source - Funds'!H893)</f>
        <v/>
      </c>
      <c r="J893" t="str">
        <f>IF('Source - Funds'!I893="","",'Source - Funds'!I893)</f>
        <v/>
      </c>
      <c r="K893" t="str">
        <f>IF('Source - Funds'!J893="","",'Source - Funds'!J893)</f>
        <v/>
      </c>
      <c r="L893">
        <f t="shared" si="120"/>
        <v>0</v>
      </c>
      <c r="M893">
        <v>1.04</v>
      </c>
      <c r="N893" s="24">
        <f t="shared" si="121"/>
        <v>0</v>
      </c>
      <c r="O893" s="24" t="str">
        <f t="shared" si="122"/>
        <v/>
      </c>
      <c r="P893" s="23" t="e">
        <f t="shared" si="123"/>
        <v>#VALUE!</v>
      </c>
    </row>
    <row r="894" spans="1:16" x14ac:dyDescent="0.3">
      <c r="A894" t="str">
        <f t="shared" si="119"/>
        <v/>
      </c>
      <c r="B894" t="str">
        <f>IF('Source - Funds'!A894="","",'Source - Funds'!A894)</f>
        <v/>
      </c>
      <c r="C894" t="str">
        <f>IF('Source - Funds'!B894="","",'Source - Funds'!B894)</f>
        <v/>
      </c>
      <c r="D894" t="str">
        <f>IF('Source - Funds'!C894="","",'Source - Funds'!C894)</f>
        <v/>
      </c>
      <c r="E894" t="str">
        <f>IF('Source - Funds'!D894="","",'Source - Funds'!D894)</f>
        <v/>
      </c>
      <c r="F894" t="str">
        <f>IF('Source - Funds'!E894="","",'Source - Funds'!E894)</f>
        <v/>
      </c>
      <c r="G894" t="str">
        <f>IF('Source - Funds'!F894="","",'Source - Funds'!F894)</f>
        <v/>
      </c>
      <c r="H894" t="str">
        <f>IF('Source - Funds'!G894="","",'Source - Funds'!G894)</f>
        <v/>
      </c>
      <c r="I894" t="str">
        <f>IF('Source - Funds'!H894="","",'Source - Funds'!H894)</f>
        <v/>
      </c>
      <c r="J894" t="str">
        <f>IF('Source - Funds'!I894="","",'Source - Funds'!I894)</f>
        <v/>
      </c>
      <c r="K894" t="str">
        <f>IF('Source - Funds'!J894="","",'Source - Funds'!J894)</f>
        <v/>
      </c>
      <c r="L894">
        <f t="shared" si="120"/>
        <v>0</v>
      </c>
      <c r="M894">
        <v>1.04</v>
      </c>
      <c r="N894" s="24">
        <f t="shared" si="121"/>
        <v>0</v>
      </c>
      <c r="O894" s="24" t="str">
        <f t="shared" si="122"/>
        <v/>
      </c>
      <c r="P894" s="23" t="e">
        <f t="shared" si="123"/>
        <v>#VALUE!</v>
      </c>
    </row>
    <row r="895" spans="1:16" x14ac:dyDescent="0.3">
      <c r="A895" t="str">
        <f t="shared" si="119"/>
        <v/>
      </c>
      <c r="B895" t="str">
        <f>IF('Source - Funds'!A895="","",'Source - Funds'!A895)</f>
        <v/>
      </c>
      <c r="C895" t="str">
        <f>IF('Source - Funds'!B895="","",'Source - Funds'!B895)</f>
        <v/>
      </c>
      <c r="D895" t="str">
        <f>IF('Source - Funds'!C895="","",'Source - Funds'!C895)</f>
        <v/>
      </c>
      <c r="E895" t="str">
        <f>IF('Source - Funds'!D895="","",'Source - Funds'!D895)</f>
        <v/>
      </c>
      <c r="F895" t="str">
        <f>IF('Source - Funds'!E895="","",'Source - Funds'!E895)</f>
        <v/>
      </c>
      <c r="G895" t="str">
        <f>IF('Source - Funds'!F895="","",'Source - Funds'!F895)</f>
        <v/>
      </c>
      <c r="H895" t="str">
        <f>IF('Source - Funds'!G895="","",'Source - Funds'!G895)</f>
        <v/>
      </c>
      <c r="I895" t="str">
        <f>IF('Source - Funds'!H895="","",'Source - Funds'!H895)</f>
        <v/>
      </c>
      <c r="J895" t="str">
        <f>IF('Source - Funds'!I895="","",'Source - Funds'!I895)</f>
        <v/>
      </c>
      <c r="K895" t="str">
        <f>IF('Source - Funds'!J895="","",'Source - Funds'!J895)</f>
        <v/>
      </c>
      <c r="L895">
        <f t="shared" si="120"/>
        <v>0</v>
      </c>
      <c r="M895">
        <v>1.04</v>
      </c>
      <c r="N895" s="24">
        <f t="shared" si="121"/>
        <v>0</v>
      </c>
      <c r="O895" s="24" t="str">
        <f t="shared" si="122"/>
        <v/>
      </c>
      <c r="P895" s="23" t="e">
        <f t="shared" si="123"/>
        <v>#VALUE!</v>
      </c>
    </row>
    <row r="896" spans="1:16" x14ac:dyDescent="0.3">
      <c r="A896" t="str">
        <f t="shared" si="119"/>
        <v/>
      </c>
      <c r="B896" t="str">
        <f>IF('Source - Funds'!A896="","",'Source - Funds'!A896)</f>
        <v/>
      </c>
      <c r="C896" t="str">
        <f>IF('Source - Funds'!B896="","",'Source - Funds'!B896)</f>
        <v/>
      </c>
      <c r="D896" t="str">
        <f>IF('Source - Funds'!C896="","",'Source - Funds'!C896)</f>
        <v/>
      </c>
      <c r="E896" t="str">
        <f>IF('Source - Funds'!D896="","",'Source - Funds'!D896)</f>
        <v/>
      </c>
      <c r="F896" t="str">
        <f>IF('Source - Funds'!E896="","",'Source - Funds'!E896)</f>
        <v/>
      </c>
      <c r="G896" t="str">
        <f>IF('Source - Funds'!F896="","",'Source - Funds'!F896)</f>
        <v/>
      </c>
      <c r="H896" t="str">
        <f>IF('Source - Funds'!G896="","",'Source - Funds'!G896)</f>
        <v/>
      </c>
      <c r="I896" t="str">
        <f>IF('Source - Funds'!H896="","",'Source - Funds'!H896)</f>
        <v/>
      </c>
      <c r="J896" t="str">
        <f>IF('Source - Funds'!I896="","",'Source - Funds'!I896)</f>
        <v/>
      </c>
      <c r="K896" t="str">
        <f>IF('Source - Funds'!J896="","",'Source - Funds'!J896)</f>
        <v/>
      </c>
      <c r="L896">
        <f t="shared" si="120"/>
        <v>0</v>
      </c>
      <c r="M896">
        <v>1.04</v>
      </c>
      <c r="N896" s="24">
        <f t="shared" si="121"/>
        <v>0</v>
      </c>
      <c r="O896" s="24" t="str">
        <f t="shared" si="122"/>
        <v/>
      </c>
      <c r="P896" s="23" t="e">
        <f t="shared" si="123"/>
        <v>#VALUE!</v>
      </c>
    </row>
    <row r="897" spans="1:16" x14ac:dyDescent="0.3">
      <c r="A897" t="str">
        <f t="shared" si="119"/>
        <v/>
      </c>
      <c r="B897" t="str">
        <f>IF('Source - Funds'!A897="","",'Source - Funds'!A897)</f>
        <v/>
      </c>
      <c r="C897" t="str">
        <f>IF('Source - Funds'!B897="","",'Source - Funds'!B897)</f>
        <v/>
      </c>
      <c r="D897" t="str">
        <f>IF('Source - Funds'!C897="","",'Source - Funds'!C897)</f>
        <v/>
      </c>
      <c r="E897" t="str">
        <f>IF('Source - Funds'!D897="","",'Source - Funds'!D897)</f>
        <v/>
      </c>
      <c r="F897" t="str">
        <f>IF('Source - Funds'!E897="","",'Source - Funds'!E897)</f>
        <v/>
      </c>
      <c r="G897" t="str">
        <f>IF('Source - Funds'!F897="","",'Source - Funds'!F897)</f>
        <v/>
      </c>
      <c r="H897" t="str">
        <f>IF('Source - Funds'!G897="","",'Source - Funds'!G897)</f>
        <v/>
      </c>
      <c r="I897" t="str">
        <f>IF('Source - Funds'!H897="","",'Source - Funds'!H897)</f>
        <v/>
      </c>
      <c r="J897" t="str">
        <f>IF('Source - Funds'!I897="","",'Source - Funds'!I897)</f>
        <v/>
      </c>
      <c r="K897" t="str">
        <f>IF('Source - Funds'!J897="","",'Source - Funds'!J897)</f>
        <v/>
      </c>
      <c r="L897">
        <f t="shared" si="120"/>
        <v>0</v>
      </c>
      <c r="M897">
        <v>1.04</v>
      </c>
      <c r="N897" s="24">
        <f t="shared" si="121"/>
        <v>0</v>
      </c>
      <c r="O897" s="24" t="str">
        <f t="shared" si="122"/>
        <v/>
      </c>
      <c r="P897" s="23" t="e">
        <f t="shared" si="123"/>
        <v>#VALUE!</v>
      </c>
    </row>
    <row r="898" spans="1:16" x14ac:dyDescent="0.3">
      <c r="A898" t="str">
        <f t="shared" si="119"/>
        <v/>
      </c>
      <c r="B898" t="str">
        <f>IF('Source - Funds'!A898="","",'Source - Funds'!A898)</f>
        <v/>
      </c>
      <c r="C898" t="str">
        <f>IF('Source - Funds'!B898="","",'Source - Funds'!B898)</f>
        <v/>
      </c>
      <c r="D898" t="str">
        <f>IF('Source - Funds'!C898="","",'Source - Funds'!C898)</f>
        <v/>
      </c>
      <c r="E898" t="str">
        <f>IF('Source - Funds'!D898="","",'Source - Funds'!D898)</f>
        <v/>
      </c>
      <c r="F898" t="str">
        <f>IF('Source - Funds'!E898="","",'Source - Funds'!E898)</f>
        <v/>
      </c>
      <c r="G898" t="str">
        <f>IF('Source - Funds'!F898="","",'Source - Funds'!F898)</f>
        <v/>
      </c>
      <c r="H898" t="str">
        <f>IF('Source - Funds'!G898="","",'Source - Funds'!G898)</f>
        <v/>
      </c>
      <c r="I898" t="str">
        <f>IF('Source - Funds'!H898="","",'Source - Funds'!H898)</f>
        <v/>
      </c>
      <c r="J898" t="str">
        <f>IF('Source - Funds'!I898="","",'Source - Funds'!I898)</f>
        <v/>
      </c>
      <c r="K898" t="str">
        <f>IF('Source - Funds'!J898="","",'Source - Funds'!J898)</f>
        <v/>
      </c>
      <c r="L898">
        <f t="shared" si="120"/>
        <v>0</v>
      </c>
      <c r="M898">
        <v>1.04</v>
      </c>
      <c r="N898" s="24">
        <f t="shared" si="121"/>
        <v>0</v>
      </c>
      <c r="O898" s="24" t="str">
        <f t="shared" si="122"/>
        <v/>
      </c>
      <c r="P898" s="23" t="e">
        <f t="shared" si="123"/>
        <v>#VALUE!</v>
      </c>
    </row>
    <row r="899" spans="1:16" x14ac:dyDescent="0.3">
      <c r="A899" t="str">
        <f t="shared" ref="A899:A962" si="124">IF(K899="N",C899&amp;D899&amp;E899,J899&amp;D899&amp;E899)</f>
        <v/>
      </c>
      <c r="B899" t="str">
        <f>IF('Source - Funds'!A899="","",'Source - Funds'!A899)</f>
        <v/>
      </c>
      <c r="C899" t="str">
        <f>IF('Source - Funds'!B899="","",'Source - Funds'!B899)</f>
        <v/>
      </c>
      <c r="D899" t="str">
        <f>IF('Source - Funds'!C899="","",'Source - Funds'!C899)</f>
        <v/>
      </c>
      <c r="E899" t="str">
        <f>IF('Source - Funds'!D899="","",'Source - Funds'!D899)</f>
        <v/>
      </c>
      <c r="F899" t="str">
        <f>IF('Source - Funds'!E899="","",'Source - Funds'!E899)</f>
        <v/>
      </c>
      <c r="G899" t="str">
        <f>IF('Source - Funds'!F899="","",'Source - Funds'!F899)</f>
        <v/>
      </c>
      <c r="H899" t="str">
        <f>IF('Source - Funds'!G899="","",'Source - Funds'!G899)</f>
        <v/>
      </c>
      <c r="I899" t="str">
        <f>IF('Source - Funds'!H899="","",'Source - Funds'!H899)</f>
        <v/>
      </c>
      <c r="J899" t="str">
        <f>IF('Source - Funds'!I899="","",'Source - Funds'!I899)</f>
        <v/>
      </c>
      <c r="K899" t="str">
        <f>IF('Source - Funds'!J899="","",'Source - Funds'!J899)</f>
        <v/>
      </c>
      <c r="L899">
        <f t="shared" ref="L899:L962" si="125">SUMIF(A:A,A899,I:I)</f>
        <v>0</v>
      </c>
      <c r="M899">
        <v>1.04</v>
      </c>
      <c r="N899" s="24">
        <f t="shared" ref="N899:N962" si="126">M899*L899</f>
        <v>0</v>
      </c>
      <c r="O899" s="24" t="str">
        <f t="shared" ref="O899:O962" si="127">IF(N899&gt;0,N899-1,"")</f>
        <v/>
      </c>
      <c r="P899" s="23" t="e">
        <f t="shared" ref="P899:P962" si="128">ROUNDDOWN(O899,0)</f>
        <v>#VALUE!</v>
      </c>
    </row>
    <row r="900" spans="1:16" x14ac:dyDescent="0.3">
      <c r="A900" t="str">
        <f t="shared" si="124"/>
        <v/>
      </c>
      <c r="B900" t="str">
        <f>IF('Source - Funds'!A900="","",'Source - Funds'!A900)</f>
        <v/>
      </c>
      <c r="C900" t="str">
        <f>IF('Source - Funds'!B900="","",'Source - Funds'!B900)</f>
        <v/>
      </c>
      <c r="D900" t="str">
        <f>IF('Source - Funds'!C900="","",'Source - Funds'!C900)</f>
        <v/>
      </c>
      <c r="E900" t="str">
        <f>IF('Source - Funds'!D900="","",'Source - Funds'!D900)</f>
        <v/>
      </c>
      <c r="F900" t="str">
        <f>IF('Source - Funds'!E900="","",'Source - Funds'!E900)</f>
        <v/>
      </c>
      <c r="G900" t="str">
        <f>IF('Source - Funds'!F900="","",'Source - Funds'!F900)</f>
        <v/>
      </c>
      <c r="H900" t="str">
        <f>IF('Source - Funds'!G900="","",'Source - Funds'!G900)</f>
        <v/>
      </c>
      <c r="I900" t="str">
        <f>IF('Source - Funds'!H900="","",'Source - Funds'!H900)</f>
        <v/>
      </c>
      <c r="J900" t="str">
        <f>IF('Source - Funds'!I900="","",'Source - Funds'!I900)</f>
        <v/>
      </c>
      <c r="K900" t="str">
        <f>IF('Source - Funds'!J900="","",'Source - Funds'!J900)</f>
        <v/>
      </c>
      <c r="L900">
        <f t="shared" si="125"/>
        <v>0</v>
      </c>
      <c r="M900">
        <v>1.04</v>
      </c>
      <c r="N900" s="24">
        <f t="shared" si="126"/>
        <v>0</v>
      </c>
      <c r="O900" s="24" t="str">
        <f t="shared" si="127"/>
        <v/>
      </c>
      <c r="P900" s="23" t="e">
        <f t="shared" si="128"/>
        <v>#VALUE!</v>
      </c>
    </row>
    <row r="901" spans="1:16" x14ac:dyDescent="0.3">
      <c r="A901" t="str">
        <f t="shared" si="124"/>
        <v/>
      </c>
      <c r="B901" t="str">
        <f>IF('Source - Funds'!A901="","",'Source - Funds'!A901)</f>
        <v/>
      </c>
      <c r="C901" t="str">
        <f>IF('Source - Funds'!B901="","",'Source - Funds'!B901)</f>
        <v/>
      </c>
      <c r="D901" t="str">
        <f>IF('Source - Funds'!C901="","",'Source - Funds'!C901)</f>
        <v/>
      </c>
      <c r="E901" t="str">
        <f>IF('Source - Funds'!D901="","",'Source - Funds'!D901)</f>
        <v/>
      </c>
      <c r="F901" t="str">
        <f>IF('Source - Funds'!E901="","",'Source - Funds'!E901)</f>
        <v/>
      </c>
      <c r="G901" t="str">
        <f>IF('Source - Funds'!F901="","",'Source - Funds'!F901)</f>
        <v/>
      </c>
      <c r="H901" t="str">
        <f>IF('Source - Funds'!G901="","",'Source - Funds'!G901)</f>
        <v/>
      </c>
      <c r="I901" t="str">
        <f>IF('Source - Funds'!H901="","",'Source - Funds'!H901)</f>
        <v/>
      </c>
      <c r="J901" t="str">
        <f>IF('Source - Funds'!I901="","",'Source - Funds'!I901)</f>
        <v/>
      </c>
      <c r="K901" t="str">
        <f>IF('Source - Funds'!J901="","",'Source - Funds'!J901)</f>
        <v/>
      </c>
      <c r="L901">
        <f t="shared" si="125"/>
        <v>0</v>
      </c>
      <c r="M901">
        <v>1.04</v>
      </c>
      <c r="N901" s="24">
        <f t="shared" si="126"/>
        <v>0</v>
      </c>
      <c r="O901" s="24" t="str">
        <f t="shared" si="127"/>
        <v/>
      </c>
      <c r="P901" s="23" t="e">
        <f t="shared" si="128"/>
        <v>#VALUE!</v>
      </c>
    </row>
    <row r="902" spans="1:16" x14ac:dyDescent="0.3">
      <c r="A902" t="str">
        <f t="shared" si="124"/>
        <v/>
      </c>
      <c r="B902" t="str">
        <f>IF('Source - Funds'!A902="","",'Source - Funds'!A902)</f>
        <v/>
      </c>
      <c r="C902" t="str">
        <f>IF('Source - Funds'!B902="","",'Source - Funds'!B902)</f>
        <v/>
      </c>
      <c r="D902" t="str">
        <f>IF('Source - Funds'!C902="","",'Source - Funds'!C902)</f>
        <v/>
      </c>
      <c r="E902" t="str">
        <f>IF('Source - Funds'!D902="","",'Source - Funds'!D902)</f>
        <v/>
      </c>
      <c r="F902" t="str">
        <f>IF('Source - Funds'!E902="","",'Source - Funds'!E902)</f>
        <v/>
      </c>
      <c r="G902" t="str">
        <f>IF('Source - Funds'!F902="","",'Source - Funds'!F902)</f>
        <v/>
      </c>
      <c r="H902" t="str">
        <f>IF('Source - Funds'!G902="","",'Source - Funds'!G902)</f>
        <v/>
      </c>
      <c r="I902" t="str">
        <f>IF('Source - Funds'!H902="","",'Source - Funds'!H902)</f>
        <v/>
      </c>
      <c r="J902" t="str">
        <f>IF('Source - Funds'!I902="","",'Source - Funds'!I902)</f>
        <v/>
      </c>
      <c r="K902" t="str">
        <f>IF('Source - Funds'!J902="","",'Source - Funds'!J902)</f>
        <v/>
      </c>
      <c r="L902">
        <f t="shared" si="125"/>
        <v>0</v>
      </c>
      <c r="M902">
        <v>1.04</v>
      </c>
      <c r="N902" s="24">
        <f t="shared" si="126"/>
        <v>0</v>
      </c>
      <c r="O902" s="24" t="str">
        <f t="shared" si="127"/>
        <v/>
      </c>
      <c r="P902" s="23" t="e">
        <f t="shared" si="128"/>
        <v>#VALUE!</v>
      </c>
    </row>
    <row r="903" spans="1:16" x14ac:dyDescent="0.3">
      <c r="A903" t="str">
        <f t="shared" si="124"/>
        <v/>
      </c>
      <c r="B903" t="str">
        <f>IF('Source - Funds'!A903="","",'Source - Funds'!A903)</f>
        <v/>
      </c>
      <c r="C903" t="str">
        <f>IF('Source - Funds'!B903="","",'Source - Funds'!B903)</f>
        <v/>
      </c>
      <c r="D903" t="str">
        <f>IF('Source - Funds'!C903="","",'Source - Funds'!C903)</f>
        <v/>
      </c>
      <c r="E903" t="str">
        <f>IF('Source - Funds'!D903="","",'Source - Funds'!D903)</f>
        <v/>
      </c>
      <c r="F903" t="str">
        <f>IF('Source - Funds'!E903="","",'Source - Funds'!E903)</f>
        <v/>
      </c>
      <c r="G903" t="str">
        <f>IF('Source - Funds'!F903="","",'Source - Funds'!F903)</f>
        <v/>
      </c>
      <c r="H903" t="str">
        <f>IF('Source - Funds'!G903="","",'Source - Funds'!G903)</f>
        <v/>
      </c>
      <c r="I903" t="str">
        <f>IF('Source - Funds'!H903="","",'Source - Funds'!H903)</f>
        <v/>
      </c>
      <c r="J903" t="str">
        <f>IF('Source - Funds'!I903="","",'Source - Funds'!I903)</f>
        <v/>
      </c>
      <c r="K903" t="str">
        <f>IF('Source - Funds'!J903="","",'Source - Funds'!J903)</f>
        <v/>
      </c>
      <c r="L903">
        <f t="shared" si="125"/>
        <v>0</v>
      </c>
      <c r="M903">
        <v>1.04</v>
      </c>
      <c r="N903" s="24">
        <f t="shared" si="126"/>
        <v>0</v>
      </c>
      <c r="O903" s="24" t="str">
        <f t="shared" si="127"/>
        <v/>
      </c>
      <c r="P903" s="23" t="e">
        <f t="shared" si="128"/>
        <v>#VALUE!</v>
      </c>
    </row>
    <row r="904" spans="1:16" x14ac:dyDescent="0.3">
      <c r="A904" t="str">
        <f t="shared" si="124"/>
        <v/>
      </c>
      <c r="B904" t="str">
        <f>IF('Source - Funds'!A904="","",'Source - Funds'!A904)</f>
        <v/>
      </c>
      <c r="C904" t="str">
        <f>IF('Source - Funds'!B904="","",'Source - Funds'!B904)</f>
        <v/>
      </c>
      <c r="D904" t="str">
        <f>IF('Source - Funds'!C904="","",'Source - Funds'!C904)</f>
        <v/>
      </c>
      <c r="E904" t="str">
        <f>IF('Source - Funds'!D904="","",'Source - Funds'!D904)</f>
        <v/>
      </c>
      <c r="F904" t="str">
        <f>IF('Source - Funds'!E904="","",'Source - Funds'!E904)</f>
        <v/>
      </c>
      <c r="G904" t="str">
        <f>IF('Source - Funds'!F904="","",'Source - Funds'!F904)</f>
        <v/>
      </c>
      <c r="H904" t="str">
        <f>IF('Source - Funds'!G904="","",'Source - Funds'!G904)</f>
        <v/>
      </c>
      <c r="I904" t="str">
        <f>IF('Source - Funds'!H904="","",'Source - Funds'!H904)</f>
        <v/>
      </c>
      <c r="J904" t="str">
        <f>IF('Source - Funds'!I904="","",'Source - Funds'!I904)</f>
        <v/>
      </c>
      <c r="K904" t="str">
        <f>IF('Source - Funds'!J904="","",'Source - Funds'!J904)</f>
        <v/>
      </c>
      <c r="L904">
        <f t="shared" si="125"/>
        <v>0</v>
      </c>
      <c r="M904">
        <v>1.04</v>
      </c>
      <c r="N904" s="24">
        <f t="shared" si="126"/>
        <v>0</v>
      </c>
      <c r="O904" s="24" t="str">
        <f t="shared" si="127"/>
        <v/>
      </c>
      <c r="P904" s="23" t="e">
        <f t="shared" si="128"/>
        <v>#VALUE!</v>
      </c>
    </row>
    <row r="905" spans="1:16" x14ac:dyDescent="0.3">
      <c r="A905" t="str">
        <f t="shared" si="124"/>
        <v/>
      </c>
      <c r="B905" t="str">
        <f>IF('Source - Funds'!A905="","",'Source - Funds'!A905)</f>
        <v/>
      </c>
      <c r="C905" t="str">
        <f>IF('Source - Funds'!B905="","",'Source - Funds'!B905)</f>
        <v/>
      </c>
      <c r="D905" t="str">
        <f>IF('Source - Funds'!C905="","",'Source - Funds'!C905)</f>
        <v/>
      </c>
      <c r="E905" t="str">
        <f>IF('Source - Funds'!D905="","",'Source - Funds'!D905)</f>
        <v/>
      </c>
      <c r="F905" t="str">
        <f>IF('Source - Funds'!E905="","",'Source - Funds'!E905)</f>
        <v/>
      </c>
      <c r="G905" t="str">
        <f>IF('Source - Funds'!F905="","",'Source - Funds'!F905)</f>
        <v/>
      </c>
      <c r="H905" t="str">
        <f>IF('Source - Funds'!G905="","",'Source - Funds'!G905)</f>
        <v/>
      </c>
      <c r="I905" t="str">
        <f>IF('Source - Funds'!H905="","",'Source - Funds'!H905)</f>
        <v/>
      </c>
      <c r="J905" t="str">
        <f>IF('Source - Funds'!I905="","",'Source - Funds'!I905)</f>
        <v/>
      </c>
      <c r="K905" t="str">
        <f>IF('Source - Funds'!J905="","",'Source - Funds'!J905)</f>
        <v/>
      </c>
      <c r="L905">
        <f t="shared" si="125"/>
        <v>0</v>
      </c>
      <c r="M905">
        <v>1.04</v>
      </c>
      <c r="N905" s="24">
        <f t="shared" si="126"/>
        <v>0</v>
      </c>
      <c r="O905" s="24" t="str">
        <f t="shared" si="127"/>
        <v/>
      </c>
      <c r="P905" s="23" t="e">
        <f t="shared" si="128"/>
        <v>#VALUE!</v>
      </c>
    </row>
    <row r="906" spans="1:16" x14ac:dyDescent="0.3">
      <c r="A906" t="str">
        <f t="shared" si="124"/>
        <v/>
      </c>
      <c r="B906" t="str">
        <f>IF('Source - Funds'!A906="","",'Source - Funds'!A906)</f>
        <v/>
      </c>
      <c r="C906" t="str">
        <f>IF('Source - Funds'!B906="","",'Source - Funds'!B906)</f>
        <v/>
      </c>
      <c r="D906" t="str">
        <f>IF('Source - Funds'!C906="","",'Source - Funds'!C906)</f>
        <v/>
      </c>
      <c r="E906" t="str">
        <f>IF('Source - Funds'!D906="","",'Source - Funds'!D906)</f>
        <v/>
      </c>
      <c r="F906" t="str">
        <f>IF('Source - Funds'!E906="","",'Source - Funds'!E906)</f>
        <v/>
      </c>
      <c r="G906" t="str">
        <f>IF('Source - Funds'!F906="","",'Source - Funds'!F906)</f>
        <v/>
      </c>
      <c r="H906" t="str">
        <f>IF('Source - Funds'!G906="","",'Source - Funds'!G906)</f>
        <v/>
      </c>
      <c r="I906" t="str">
        <f>IF('Source - Funds'!H906="","",'Source - Funds'!H906)</f>
        <v/>
      </c>
      <c r="J906" t="str">
        <f>IF('Source - Funds'!I906="","",'Source - Funds'!I906)</f>
        <v/>
      </c>
      <c r="K906" t="str">
        <f>IF('Source - Funds'!J906="","",'Source - Funds'!J906)</f>
        <v/>
      </c>
      <c r="L906">
        <f t="shared" si="125"/>
        <v>0</v>
      </c>
      <c r="M906">
        <v>1.04</v>
      </c>
      <c r="N906" s="24">
        <f t="shared" si="126"/>
        <v>0</v>
      </c>
      <c r="O906" s="24" t="str">
        <f t="shared" si="127"/>
        <v/>
      </c>
      <c r="P906" s="23" t="e">
        <f t="shared" si="128"/>
        <v>#VALUE!</v>
      </c>
    </row>
    <row r="907" spans="1:16" x14ac:dyDescent="0.3">
      <c r="A907" t="str">
        <f t="shared" si="124"/>
        <v/>
      </c>
      <c r="B907" t="str">
        <f>IF('Source - Funds'!A907="","",'Source - Funds'!A907)</f>
        <v/>
      </c>
      <c r="C907" t="str">
        <f>IF('Source - Funds'!B907="","",'Source - Funds'!B907)</f>
        <v/>
      </c>
      <c r="D907" t="str">
        <f>IF('Source - Funds'!C907="","",'Source - Funds'!C907)</f>
        <v/>
      </c>
      <c r="E907" t="str">
        <f>IF('Source - Funds'!D907="","",'Source - Funds'!D907)</f>
        <v/>
      </c>
      <c r="F907" t="str">
        <f>IF('Source - Funds'!E907="","",'Source - Funds'!E907)</f>
        <v/>
      </c>
      <c r="G907" t="str">
        <f>IF('Source - Funds'!F907="","",'Source - Funds'!F907)</f>
        <v/>
      </c>
      <c r="H907" t="str">
        <f>IF('Source - Funds'!G907="","",'Source - Funds'!G907)</f>
        <v/>
      </c>
      <c r="I907" t="str">
        <f>IF('Source - Funds'!H907="","",'Source - Funds'!H907)</f>
        <v/>
      </c>
      <c r="J907" t="str">
        <f>IF('Source - Funds'!I907="","",'Source - Funds'!I907)</f>
        <v/>
      </c>
      <c r="K907" t="str">
        <f>IF('Source - Funds'!J907="","",'Source - Funds'!J907)</f>
        <v/>
      </c>
      <c r="L907">
        <f t="shared" si="125"/>
        <v>0</v>
      </c>
      <c r="M907">
        <v>1.04</v>
      </c>
      <c r="N907" s="24">
        <f t="shared" si="126"/>
        <v>0</v>
      </c>
      <c r="O907" s="24" t="str">
        <f t="shared" si="127"/>
        <v/>
      </c>
      <c r="P907" s="23" t="e">
        <f t="shared" si="128"/>
        <v>#VALUE!</v>
      </c>
    </row>
    <row r="908" spans="1:16" x14ac:dyDescent="0.3">
      <c r="A908" t="str">
        <f t="shared" si="124"/>
        <v/>
      </c>
      <c r="B908" t="str">
        <f>IF('Source - Funds'!A908="","",'Source - Funds'!A908)</f>
        <v/>
      </c>
      <c r="C908" t="str">
        <f>IF('Source - Funds'!B908="","",'Source - Funds'!B908)</f>
        <v/>
      </c>
      <c r="D908" t="str">
        <f>IF('Source - Funds'!C908="","",'Source - Funds'!C908)</f>
        <v/>
      </c>
      <c r="E908" t="str">
        <f>IF('Source - Funds'!D908="","",'Source - Funds'!D908)</f>
        <v/>
      </c>
      <c r="F908" t="str">
        <f>IF('Source - Funds'!E908="","",'Source - Funds'!E908)</f>
        <v/>
      </c>
      <c r="G908" t="str">
        <f>IF('Source - Funds'!F908="","",'Source - Funds'!F908)</f>
        <v/>
      </c>
      <c r="H908" t="str">
        <f>IF('Source - Funds'!G908="","",'Source - Funds'!G908)</f>
        <v/>
      </c>
      <c r="I908" t="str">
        <f>IF('Source - Funds'!H908="","",'Source - Funds'!H908)</f>
        <v/>
      </c>
      <c r="J908" t="str">
        <f>IF('Source - Funds'!I908="","",'Source - Funds'!I908)</f>
        <v/>
      </c>
      <c r="K908" t="str">
        <f>IF('Source - Funds'!J908="","",'Source - Funds'!J908)</f>
        <v/>
      </c>
      <c r="L908">
        <f t="shared" si="125"/>
        <v>0</v>
      </c>
      <c r="M908">
        <v>1.04</v>
      </c>
      <c r="N908" s="24">
        <f t="shared" si="126"/>
        <v>0</v>
      </c>
      <c r="O908" s="24" t="str">
        <f t="shared" si="127"/>
        <v/>
      </c>
      <c r="P908" s="23" t="e">
        <f t="shared" si="128"/>
        <v>#VALUE!</v>
      </c>
    </row>
    <row r="909" spans="1:16" x14ac:dyDescent="0.3">
      <c r="A909" t="str">
        <f t="shared" si="124"/>
        <v/>
      </c>
      <c r="B909" t="str">
        <f>IF('Source - Funds'!A909="","",'Source - Funds'!A909)</f>
        <v/>
      </c>
      <c r="C909" t="str">
        <f>IF('Source - Funds'!B909="","",'Source - Funds'!B909)</f>
        <v/>
      </c>
      <c r="D909" t="str">
        <f>IF('Source - Funds'!C909="","",'Source - Funds'!C909)</f>
        <v/>
      </c>
      <c r="E909" t="str">
        <f>IF('Source - Funds'!D909="","",'Source - Funds'!D909)</f>
        <v/>
      </c>
      <c r="F909" t="str">
        <f>IF('Source - Funds'!E909="","",'Source - Funds'!E909)</f>
        <v/>
      </c>
      <c r="G909" t="str">
        <f>IF('Source - Funds'!F909="","",'Source - Funds'!F909)</f>
        <v/>
      </c>
      <c r="H909" t="str">
        <f>IF('Source - Funds'!G909="","",'Source - Funds'!G909)</f>
        <v/>
      </c>
      <c r="I909" t="str">
        <f>IF('Source - Funds'!H909="","",'Source - Funds'!H909)</f>
        <v/>
      </c>
      <c r="J909" t="str">
        <f>IF('Source - Funds'!I909="","",'Source - Funds'!I909)</f>
        <v/>
      </c>
      <c r="K909" t="str">
        <f>IF('Source - Funds'!J909="","",'Source - Funds'!J909)</f>
        <v/>
      </c>
      <c r="L909">
        <f t="shared" si="125"/>
        <v>0</v>
      </c>
      <c r="M909">
        <v>1.04</v>
      </c>
      <c r="N909" s="24">
        <f t="shared" si="126"/>
        <v>0</v>
      </c>
      <c r="O909" s="24" t="str">
        <f t="shared" si="127"/>
        <v/>
      </c>
      <c r="P909" s="23" t="e">
        <f t="shared" si="128"/>
        <v>#VALUE!</v>
      </c>
    </row>
    <row r="910" spans="1:16" x14ac:dyDescent="0.3">
      <c r="A910" t="str">
        <f t="shared" si="124"/>
        <v/>
      </c>
      <c r="B910" t="str">
        <f>IF('Source - Funds'!A910="","",'Source - Funds'!A910)</f>
        <v/>
      </c>
      <c r="C910" t="str">
        <f>IF('Source - Funds'!B910="","",'Source - Funds'!B910)</f>
        <v/>
      </c>
      <c r="D910" t="str">
        <f>IF('Source - Funds'!C910="","",'Source - Funds'!C910)</f>
        <v/>
      </c>
      <c r="E910" t="str">
        <f>IF('Source - Funds'!D910="","",'Source - Funds'!D910)</f>
        <v/>
      </c>
      <c r="F910" t="str">
        <f>IF('Source - Funds'!E910="","",'Source - Funds'!E910)</f>
        <v/>
      </c>
      <c r="G910" t="str">
        <f>IF('Source - Funds'!F910="","",'Source - Funds'!F910)</f>
        <v/>
      </c>
      <c r="H910" t="str">
        <f>IF('Source - Funds'!G910="","",'Source - Funds'!G910)</f>
        <v/>
      </c>
      <c r="I910" t="str">
        <f>IF('Source - Funds'!H910="","",'Source - Funds'!H910)</f>
        <v/>
      </c>
      <c r="J910" t="str">
        <f>IF('Source - Funds'!I910="","",'Source - Funds'!I910)</f>
        <v/>
      </c>
      <c r="K910" t="str">
        <f>IF('Source - Funds'!J910="","",'Source - Funds'!J910)</f>
        <v/>
      </c>
      <c r="L910">
        <f t="shared" si="125"/>
        <v>0</v>
      </c>
      <c r="M910">
        <v>1.04</v>
      </c>
      <c r="N910" s="24">
        <f t="shared" si="126"/>
        <v>0</v>
      </c>
      <c r="O910" s="24" t="str">
        <f t="shared" si="127"/>
        <v/>
      </c>
      <c r="P910" s="23" t="e">
        <f t="shared" si="128"/>
        <v>#VALUE!</v>
      </c>
    </row>
    <row r="911" spans="1:16" x14ac:dyDescent="0.3">
      <c r="A911" t="str">
        <f t="shared" si="124"/>
        <v/>
      </c>
      <c r="B911" t="str">
        <f>IF('Source - Funds'!A911="","",'Source - Funds'!A911)</f>
        <v/>
      </c>
      <c r="C911" t="str">
        <f>IF('Source - Funds'!B911="","",'Source - Funds'!B911)</f>
        <v/>
      </c>
      <c r="D911" t="str">
        <f>IF('Source - Funds'!C911="","",'Source - Funds'!C911)</f>
        <v/>
      </c>
      <c r="E911" t="str">
        <f>IF('Source - Funds'!D911="","",'Source - Funds'!D911)</f>
        <v/>
      </c>
      <c r="F911" t="str">
        <f>IF('Source - Funds'!E911="","",'Source - Funds'!E911)</f>
        <v/>
      </c>
      <c r="G911" t="str">
        <f>IF('Source - Funds'!F911="","",'Source - Funds'!F911)</f>
        <v/>
      </c>
      <c r="H911" t="str">
        <f>IF('Source - Funds'!G911="","",'Source - Funds'!G911)</f>
        <v/>
      </c>
      <c r="I911" t="str">
        <f>IF('Source - Funds'!H911="","",'Source - Funds'!H911)</f>
        <v/>
      </c>
      <c r="J911" t="str">
        <f>IF('Source - Funds'!I911="","",'Source - Funds'!I911)</f>
        <v/>
      </c>
      <c r="K911" t="str">
        <f>IF('Source - Funds'!J911="","",'Source - Funds'!J911)</f>
        <v/>
      </c>
      <c r="L911">
        <f t="shared" si="125"/>
        <v>0</v>
      </c>
      <c r="M911">
        <v>1.04</v>
      </c>
      <c r="N911" s="24">
        <f t="shared" si="126"/>
        <v>0</v>
      </c>
      <c r="O911" s="24" t="str">
        <f t="shared" si="127"/>
        <v/>
      </c>
      <c r="P911" s="23" t="e">
        <f t="shared" si="128"/>
        <v>#VALUE!</v>
      </c>
    </row>
    <row r="912" spans="1:16" x14ac:dyDescent="0.3">
      <c r="A912" t="str">
        <f t="shared" si="124"/>
        <v/>
      </c>
      <c r="B912" t="str">
        <f>IF('Source - Funds'!A912="","",'Source - Funds'!A912)</f>
        <v/>
      </c>
      <c r="C912" t="str">
        <f>IF('Source - Funds'!B912="","",'Source - Funds'!B912)</f>
        <v/>
      </c>
      <c r="D912" t="str">
        <f>IF('Source - Funds'!C912="","",'Source - Funds'!C912)</f>
        <v/>
      </c>
      <c r="E912" t="str">
        <f>IF('Source - Funds'!D912="","",'Source - Funds'!D912)</f>
        <v/>
      </c>
      <c r="F912" t="str">
        <f>IF('Source - Funds'!E912="","",'Source - Funds'!E912)</f>
        <v/>
      </c>
      <c r="G912" t="str">
        <f>IF('Source - Funds'!F912="","",'Source - Funds'!F912)</f>
        <v/>
      </c>
      <c r="H912" t="str">
        <f>IF('Source - Funds'!G912="","",'Source - Funds'!G912)</f>
        <v/>
      </c>
      <c r="I912" t="str">
        <f>IF('Source - Funds'!H912="","",'Source - Funds'!H912)</f>
        <v/>
      </c>
      <c r="J912" t="str">
        <f>IF('Source - Funds'!I912="","",'Source - Funds'!I912)</f>
        <v/>
      </c>
      <c r="K912" t="str">
        <f>IF('Source - Funds'!J912="","",'Source - Funds'!J912)</f>
        <v/>
      </c>
      <c r="L912">
        <f t="shared" si="125"/>
        <v>0</v>
      </c>
      <c r="M912">
        <v>1.04</v>
      </c>
      <c r="N912" s="24">
        <f t="shared" si="126"/>
        <v>0</v>
      </c>
      <c r="O912" s="24" t="str">
        <f t="shared" si="127"/>
        <v/>
      </c>
      <c r="P912" s="23" t="e">
        <f t="shared" si="128"/>
        <v>#VALUE!</v>
      </c>
    </row>
    <row r="913" spans="1:16" x14ac:dyDescent="0.3">
      <c r="A913" t="str">
        <f t="shared" si="124"/>
        <v/>
      </c>
      <c r="B913" t="str">
        <f>IF('Source - Funds'!A913="","",'Source - Funds'!A913)</f>
        <v/>
      </c>
      <c r="C913" t="str">
        <f>IF('Source - Funds'!B913="","",'Source - Funds'!B913)</f>
        <v/>
      </c>
      <c r="D913" t="str">
        <f>IF('Source - Funds'!C913="","",'Source - Funds'!C913)</f>
        <v/>
      </c>
      <c r="E913" t="str">
        <f>IF('Source - Funds'!D913="","",'Source - Funds'!D913)</f>
        <v/>
      </c>
      <c r="F913" t="str">
        <f>IF('Source - Funds'!E913="","",'Source - Funds'!E913)</f>
        <v/>
      </c>
      <c r="G913" t="str">
        <f>IF('Source - Funds'!F913="","",'Source - Funds'!F913)</f>
        <v/>
      </c>
      <c r="H913" t="str">
        <f>IF('Source - Funds'!G913="","",'Source - Funds'!G913)</f>
        <v/>
      </c>
      <c r="I913" t="str">
        <f>IF('Source - Funds'!H913="","",'Source - Funds'!H913)</f>
        <v/>
      </c>
      <c r="J913" t="str">
        <f>IF('Source - Funds'!I913="","",'Source - Funds'!I913)</f>
        <v/>
      </c>
      <c r="K913" t="str">
        <f>IF('Source - Funds'!J913="","",'Source - Funds'!J913)</f>
        <v/>
      </c>
      <c r="L913">
        <f t="shared" si="125"/>
        <v>0</v>
      </c>
      <c r="M913">
        <v>1.04</v>
      </c>
      <c r="N913" s="24">
        <f t="shared" si="126"/>
        <v>0</v>
      </c>
      <c r="O913" s="24" t="str">
        <f t="shared" si="127"/>
        <v/>
      </c>
      <c r="P913" s="23" t="e">
        <f t="shared" si="128"/>
        <v>#VALUE!</v>
      </c>
    </row>
    <row r="914" spans="1:16" x14ac:dyDescent="0.3">
      <c r="A914" t="str">
        <f t="shared" si="124"/>
        <v/>
      </c>
      <c r="B914" t="str">
        <f>IF('Source - Funds'!A914="","",'Source - Funds'!A914)</f>
        <v/>
      </c>
      <c r="C914" t="str">
        <f>IF('Source - Funds'!B914="","",'Source - Funds'!B914)</f>
        <v/>
      </c>
      <c r="D914" t="str">
        <f>IF('Source - Funds'!C914="","",'Source - Funds'!C914)</f>
        <v/>
      </c>
      <c r="E914" t="str">
        <f>IF('Source - Funds'!D914="","",'Source - Funds'!D914)</f>
        <v/>
      </c>
      <c r="F914" t="str">
        <f>IF('Source - Funds'!E914="","",'Source - Funds'!E914)</f>
        <v/>
      </c>
      <c r="G914" t="str">
        <f>IF('Source - Funds'!F914="","",'Source - Funds'!F914)</f>
        <v/>
      </c>
      <c r="H914" t="str">
        <f>IF('Source - Funds'!G914="","",'Source - Funds'!G914)</f>
        <v/>
      </c>
      <c r="I914" t="str">
        <f>IF('Source - Funds'!H914="","",'Source - Funds'!H914)</f>
        <v/>
      </c>
      <c r="J914" t="str">
        <f>IF('Source - Funds'!I914="","",'Source - Funds'!I914)</f>
        <v/>
      </c>
      <c r="K914" t="str">
        <f>IF('Source - Funds'!J914="","",'Source - Funds'!J914)</f>
        <v/>
      </c>
      <c r="L914">
        <f t="shared" si="125"/>
        <v>0</v>
      </c>
      <c r="M914">
        <v>1.04</v>
      </c>
      <c r="N914" s="24">
        <f t="shared" si="126"/>
        <v>0</v>
      </c>
      <c r="O914" s="24" t="str">
        <f t="shared" si="127"/>
        <v/>
      </c>
      <c r="P914" s="23" t="e">
        <f t="shared" si="128"/>
        <v>#VALUE!</v>
      </c>
    </row>
    <row r="915" spans="1:16" x14ac:dyDescent="0.3">
      <c r="A915" t="str">
        <f t="shared" si="124"/>
        <v/>
      </c>
      <c r="B915" t="str">
        <f>IF('Source - Funds'!A915="","",'Source - Funds'!A915)</f>
        <v/>
      </c>
      <c r="C915" t="str">
        <f>IF('Source - Funds'!B915="","",'Source - Funds'!B915)</f>
        <v/>
      </c>
      <c r="D915" t="str">
        <f>IF('Source - Funds'!C915="","",'Source - Funds'!C915)</f>
        <v/>
      </c>
      <c r="E915" t="str">
        <f>IF('Source - Funds'!D915="","",'Source - Funds'!D915)</f>
        <v/>
      </c>
      <c r="F915" t="str">
        <f>IF('Source - Funds'!E915="","",'Source - Funds'!E915)</f>
        <v/>
      </c>
      <c r="G915" t="str">
        <f>IF('Source - Funds'!F915="","",'Source - Funds'!F915)</f>
        <v/>
      </c>
      <c r="H915" t="str">
        <f>IF('Source - Funds'!G915="","",'Source - Funds'!G915)</f>
        <v/>
      </c>
      <c r="I915" t="str">
        <f>IF('Source - Funds'!H915="","",'Source - Funds'!H915)</f>
        <v/>
      </c>
      <c r="J915" t="str">
        <f>IF('Source - Funds'!I915="","",'Source - Funds'!I915)</f>
        <v/>
      </c>
      <c r="K915" t="str">
        <f>IF('Source - Funds'!J915="","",'Source - Funds'!J915)</f>
        <v/>
      </c>
      <c r="L915">
        <f t="shared" si="125"/>
        <v>0</v>
      </c>
      <c r="M915">
        <v>1.04</v>
      </c>
      <c r="N915" s="24">
        <f t="shared" si="126"/>
        <v>0</v>
      </c>
      <c r="O915" s="24" t="str">
        <f t="shared" si="127"/>
        <v/>
      </c>
      <c r="P915" s="23" t="e">
        <f t="shared" si="128"/>
        <v>#VALUE!</v>
      </c>
    </row>
    <row r="916" spans="1:16" x14ac:dyDescent="0.3">
      <c r="A916" t="str">
        <f t="shared" si="124"/>
        <v/>
      </c>
      <c r="B916" t="str">
        <f>IF('Source - Funds'!A916="","",'Source - Funds'!A916)</f>
        <v/>
      </c>
      <c r="C916" t="str">
        <f>IF('Source - Funds'!B916="","",'Source - Funds'!B916)</f>
        <v/>
      </c>
      <c r="D916" t="str">
        <f>IF('Source - Funds'!C916="","",'Source - Funds'!C916)</f>
        <v/>
      </c>
      <c r="E916" t="str">
        <f>IF('Source - Funds'!D916="","",'Source - Funds'!D916)</f>
        <v/>
      </c>
      <c r="F916" t="str">
        <f>IF('Source - Funds'!E916="","",'Source - Funds'!E916)</f>
        <v/>
      </c>
      <c r="G916" t="str">
        <f>IF('Source - Funds'!F916="","",'Source - Funds'!F916)</f>
        <v/>
      </c>
      <c r="H916" t="str">
        <f>IF('Source - Funds'!G916="","",'Source - Funds'!G916)</f>
        <v/>
      </c>
      <c r="I916" t="str">
        <f>IF('Source - Funds'!H916="","",'Source - Funds'!H916)</f>
        <v/>
      </c>
      <c r="J916" t="str">
        <f>IF('Source - Funds'!I916="","",'Source - Funds'!I916)</f>
        <v/>
      </c>
      <c r="K916" t="str">
        <f>IF('Source - Funds'!J916="","",'Source - Funds'!J916)</f>
        <v/>
      </c>
      <c r="L916">
        <f t="shared" si="125"/>
        <v>0</v>
      </c>
      <c r="M916">
        <v>1.04</v>
      </c>
      <c r="N916" s="24">
        <f t="shared" si="126"/>
        <v>0</v>
      </c>
      <c r="O916" s="24" t="str">
        <f t="shared" si="127"/>
        <v/>
      </c>
      <c r="P916" s="23" t="e">
        <f t="shared" si="128"/>
        <v>#VALUE!</v>
      </c>
    </row>
    <row r="917" spans="1:16" x14ac:dyDescent="0.3">
      <c r="A917" t="str">
        <f t="shared" si="124"/>
        <v/>
      </c>
      <c r="B917" t="str">
        <f>IF('Source - Funds'!A917="","",'Source - Funds'!A917)</f>
        <v/>
      </c>
      <c r="C917" t="str">
        <f>IF('Source - Funds'!B917="","",'Source - Funds'!B917)</f>
        <v/>
      </c>
      <c r="D917" t="str">
        <f>IF('Source - Funds'!C917="","",'Source - Funds'!C917)</f>
        <v/>
      </c>
      <c r="E917" t="str">
        <f>IF('Source - Funds'!D917="","",'Source - Funds'!D917)</f>
        <v/>
      </c>
      <c r="F917" t="str">
        <f>IF('Source - Funds'!E917="","",'Source - Funds'!E917)</f>
        <v/>
      </c>
      <c r="G917" t="str">
        <f>IF('Source - Funds'!F917="","",'Source - Funds'!F917)</f>
        <v/>
      </c>
      <c r="H917" t="str">
        <f>IF('Source - Funds'!G917="","",'Source - Funds'!G917)</f>
        <v/>
      </c>
      <c r="I917" t="str">
        <f>IF('Source - Funds'!H917="","",'Source - Funds'!H917)</f>
        <v/>
      </c>
      <c r="J917" t="str">
        <f>IF('Source - Funds'!I917="","",'Source - Funds'!I917)</f>
        <v/>
      </c>
      <c r="K917" t="str">
        <f>IF('Source - Funds'!J917="","",'Source - Funds'!J917)</f>
        <v/>
      </c>
      <c r="L917">
        <f t="shared" si="125"/>
        <v>0</v>
      </c>
      <c r="M917">
        <v>1.04</v>
      </c>
      <c r="N917" s="24">
        <f t="shared" si="126"/>
        <v>0</v>
      </c>
      <c r="O917" s="24" t="str">
        <f t="shared" si="127"/>
        <v/>
      </c>
      <c r="P917" s="23" t="e">
        <f t="shared" si="128"/>
        <v>#VALUE!</v>
      </c>
    </row>
    <row r="918" spans="1:16" x14ac:dyDescent="0.3">
      <c r="A918" t="str">
        <f t="shared" si="124"/>
        <v/>
      </c>
      <c r="B918" t="str">
        <f>IF('Source - Funds'!A918="","",'Source - Funds'!A918)</f>
        <v/>
      </c>
      <c r="C918" t="str">
        <f>IF('Source - Funds'!B918="","",'Source - Funds'!B918)</f>
        <v/>
      </c>
      <c r="D918" t="str">
        <f>IF('Source - Funds'!C918="","",'Source - Funds'!C918)</f>
        <v/>
      </c>
      <c r="E918" t="str">
        <f>IF('Source - Funds'!D918="","",'Source - Funds'!D918)</f>
        <v/>
      </c>
      <c r="F918" t="str">
        <f>IF('Source - Funds'!E918="","",'Source - Funds'!E918)</f>
        <v/>
      </c>
      <c r="G918" t="str">
        <f>IF('Source - Funds'!F918="","",'Source - Funds'!F918)</f>
        <v/>
      </c>
      <c r="H918" t="str">
        <f>IF('Source - Funds'!G918="","",'Source - Funds'!G918)</f>
        <v/>
      </c>
      <c r="I918" t="str">
        <f>IF('Source - Funds'!H918="","",'Source - Funds'!H918)</f>
        <v/>
      </c>
      <c r="J918" t="str">
        <f>IF('Source - Funds'!I918="","",'Source - Funds'!I918)</f>
        <v/>
      </c>
      <c r="K918" t="str">
        <f>IF('Source - Funds'!J918="","",'Source - Funds'!J918)</f>
        <v/>
      </c>
      <c r="L918">
        <f t="shared" si="125"/>
        <v>0</v>
      </c>
      <c r="M918">
        <v>1.04</v>
      </c>
      <c r="N918" s="24">
        <f t="shared" si="126"/>
        <v>0</v>
      </c>
      <c r="O918" s="24" t="str">
        <f t="shared" si="127"/>
        <v/>
      </c>
      <c r="P918" s="23" t="e">
        <f t="shared" si="128"/>
        <v>#VALUE!</v>
      </c>
    </row>
    <row r="919" spans="1:16" x14ac:dyDescent="0.3">
      <c r="A919" t="str">
        <f t="shared" si="124"/>
        <v/>
      </c>
      <c r="B919" t="str">
        <f>IF('Source - Funds'!A919="","",'Source - Funds'!A919)</f>
        <v/>
      </c>
      <c r="C919" t="str">
        <f>IF('Source - Funds'!B919="","",'Source - Funds'!B919)</f>
        <v/>
      </c>
      <c r="D919" t="str">
        <f>IF('Source - Funds'!C919="","",'Source - Funds'!C919)</f>
        <v/>
      </c>
      <c r="E919" t="str">
        <f>IF('Source - Funds'!D919="","",'Source - Funds'!D919)</f>
        <v/>
      </c>
      <c r="F919" t="str">
        <f>IF('Source - Funds'!E919="","",'Source - Funds'!E919)</f>
        <v/>
      </c>
      <c r="G919" t="str">
        <f>IF('Source - Funds'!F919="","",'Source - Funds'!F919)</f>
        <v/>
      </c>
      <c r="H919" t="str">
        <f>IF('Source - Funds'!G919="","",'Source - Funds'!G919)</f>
        <v/>
      </c>
      <c r="I919" t="str">
        <f>IF('Source - Funds'!H919="","",'Source - Funds'!H919)</f>
        <v/>
      </c>
      <c r="J919" t="str">
        <f>IF('Source - Funds'!I919="","",'Source - Funds'!I919)</f>
        <v/>
      </c>
      <c r="K919" t="str">
        <f>IF('Source - Funds'!J919="","",'Source - Funds'!J919)</f>
        <v/>
      </c>
      <c r="L919">
        <f t="shared" si="125"/>
        <v>0</v>
      </c>
      <c r="M919">
        <v>1.04</v>
      </c>
      <c r="N919" s="24">
        <f t="shared" si="126"/>
        <v>0</v>
      </c>
      <c r="O919" s="24" t="str">
        <f t="shared" si="127"/>
        <v/>
      </c>
      <c r="P919" s="23" t="e">
        <f t="shared" si="128"/>
        <v>#VALUE!</v>
      </c>
    </row>
    <row r="920" spans="1:16" x14ac:dyDescent="0.3">
      <c r="A920" t="str">
        <f t="shared" si="124"/>
        <v/>
      </c>
      <c r="B920" t="str">
        <f>IF('Source - Funds'!A920="","",'Source - Funds'!A920)</f>
        <v/>
      </c>
      <c r="C920" t="str">
        <f>IF('Source - Funds'!B920="","",'Source - Funds'!B920)</f>
        <v/>
      </c>
      <c r="D920" t="str">
        <f>IF('Source - Funds'!C920="","",'Source - Funds'!C920)</f>
        <v/>
      </c>
      <c r="E920" t="str">
        <f>IF('Source - Funds'!D920="","",'Source - Funds'!D920)</f>
        <v/>
      </c>
      <c r="F920" t="str">
        <f>IF('Source - Funds'!E920="","",'Source - Funds'!E920)</f>
        <v/>
      </c>
      <c r="G920" t="str">
        <f>IF('Source - Funds'!F920="","",'Source - Funds'!F920)</f>
        <v/>
      </c>
      <c r="H920" t="str">
        <f>IF('Source - Funds'!G920="","",'Source - Funds'!G920)</f>
        <v/>
      </c>
      <c r="I920" t="str">
        <f>IF('Source - Funds'!H920="","",'Source - Funds'!H920)</f>
        <v/>
      </c>
      <c r="J920" t="str">
        <f>IF('Source - Funds'!I920="","",'Source - Funds'!I920)</f>
        <v/>
      </c>
      <c r="K920" t="str">
        <f>IF('Source - Funds'!J920="","",'Source - Funds'!J920)</f>
        <v/>
      </c>
      <c r="L920">
        <f t="shared" si="125"/>
        <v>0</v>
      </c>
      <c r="M920">
        <v>1.04</v>
      </c>
      <c r="N920" s="24">
        <f t="shared" si="126"/>
        <v>0</v>
      </c>
      <c r="O920" s="24" t="str">
        <f t="shared" si="127"/>
        <v/>
      </c>
      <c r="P920" s="23" t="e">
        <f t="shared" si="128"/>
        <v>#VALUE!</v>
      </c>
    </row>
    <row r="921" spans="1:16" x14ac:dyDescent="0.3">
      <c r="A921" t="str">
        <f t="shared" si="124"/>
        <v/>
      </c>
      <c r="B921" t="str">
        <f>IF('Source - Funds'!A921="","",'Source - Funds'!A921)</f>
        <v/>
      </c>
      <c r="C921" t="str">
        <f>IF('Source - Funds'!B921="","",'Source - Funds'!B921)</f>
        <v/>
      </c>
      <c r="D921" t="str">
        <f>IF('Source - Funds'!C921="","",'Source - Funds'!C921)</f>
        <v/>
      </c>
      <c r="E921" t="str">
        <f>IF('Source - Funds'!D921="","",'Source - Funds'!D921)</f>
        <v/>
      </c>
      <c r="F921" t="str">
        <f>IF('Source - Funds'!E921="","",'Source - Funds'!E921)</f>
        <v/>
      </c>
      <c r="G921" t="str">
        <f>IF('Source - Funds'!F921="","",'Source - Funds'!F921)</f>
        <v/>
      </c>
      <c r="H921" t="str">
        <f>IF('Source - Funds'!G921="","",'Source - Funds'!G921)</f>
        <v/>
      </c>
      <c r="I921" t="str">
        <f>IF('Source - Funds'!H921="","",'Source - Funds'!H921)</f>
        <v/>
      </c>
      <c r="J921" t="str">
        <f>IF('Source - Funds'!I921="","",'Source - Funds'!I921)</f>
        <v/>
      </c>
      <c r="K921" t="str">
        <f>IF('Source - Funds'!J921="","",'Source - Funds'!J921)</f>
        <v/>
      </c>
      <c r="L921">
        <f t="shared" si="125"/>
        <v>0</v>
      </c>
      <c r="M921">
        <v>1.04</v>
      </c>
      <c r="N921" s="24">
        <f t="shared" si="126"/>
        <v>0</v>
      </c>
      <c r="O921" s="24" t="str">
        <f t="shared" si="127"/>
        <v/>
      </c>
      <c r="P921" s="23" t="e">
        <f t="shared" si="128"/>
        <v>#VALUE!</v>
      </c>
    </row>
    <row r="922" spans="1:16" x14ac:dyDescent="0.3">
      <c r="A922" t="str">
        <f t="shared" si="124"/>
        <v/>
      </c>
      <c r="B922" t="str">
        <f>IF('Source - Funds'!A922="","",'Source - Funds'!A922)</f>
        <v/>
      </c>
      <c r="C922" t="str">
        <f>IF('Source - Funds'!B922="","",'Source - Funds'!B922)</f>
        <v/>
      </c>
      <c r="D922" t="str">
        <f>IF('Source - Funds'!C922="","",'Source - Funds'!C922)</f>
        <v/>
      </c>
      <c r="E922" t="str">
        <f>IF('Source - Funds'!D922="","",'Source - Funds'!D922)</f>
        <v/>
      </c>
      <c r="F922" t="str">
        <f>IF('Source - Funds'!E922="","",'Source - Funds'!E922)</f>
        <v/>
      </c>
      <c r="G922" t="str">
        <f>IF('Source - Funds'!F922="","",'Source - Funds'!F922)</f>
        <v/>
      </c>
      <c r="H922" t="str">
        <f>IF('Source - Funds'!G922="","",'Source - Funds'!G922)</f>
        <v/>
      </c>
      <c r="I922" t="str">
        <f>IF('Source - Funds'!H922="","",'Source - Funds'!H922)</f>
        <v/>
      </c>
      <c r="J922" t="str">
        <f>IF('Source - Funds'!I922="","",'Source - Funds'!I922)</f>
        <v/>
      </c>
      <c r="K922" t="str">
        <f>IF('Source - Funds'!J922="","",'Source - Funds'!J922)</f>
        <v/>
      </c>
      <c r="L922">
        <f t="shared" si="125"/>
        <v>0</v>
      </c>
      <c r="M922">
        <v>1.04</v>
      </c>
      <c r="N922" s="24">
        <f t="shared" si="126"/>
        <v>0</v>
      </c>
      <c r="O922" s="24" t="str">
        <f t="shared" si="127"/>
        <v/>
      </c>
      <c r="P922" s="23" t="e">
        <f t="shared" si="128"/>
        <v>#VALUE!</v>
      </c>
    </row>
    <row r="923" spans="1:16" x14ac:dyDescent="0.3">
      <c r="A923" t="str">
        <f t="shared" si="124"/>
        <v/>
      </c>
      <c r="B923" t="str">
        <f>IF('Source - Funds'!A923="","",'Source - Funds'!A923)</f>
        <v/>
      </c>
      <c r="C923" t="str">
        <f>IF('Source - Funds'!B923="","",'Source - Funds'!B923)</f>
        <v/>
      </c>
      <c r="D923" t="str">
        <f>IF('Source - Funds'!C923="","",'Source - Funds'!C923)</f>
        <v/>
      </c>
      <c r="E923" t="str">
        <f>IF('Source - Funds'!D923="","",'Source - Funds'!D923)</f>
        <v/>
      </c>
      <c r="F923" t="str">
        <f>IF('Source - Funds'!E923="","",'Source - Funds'!E923)</f>
        <v/>
      </c>
      <c r="G923" t="str">
        <f>IF('Source - Funds'!F923="","",'Source - Funds'!F923)</f>
        <v/>
      </c>
      <c r="H923" t="str">
        <f>IF('Source - Funds'!G923="","",'Source - Funds'!G923)</f>
        <v/>
      </c>
      <c r="I923" t="str">
        <f>IF('Source - Funds'!H923="","",'Source - Funds'!H923)</f>
        <v/>
      </c>
      <c r="J923" t="str">
        <f>IF('Source - Funds'!I923="","",'Source - Funds'!I923)</f>
        <v/>
      </c>
      <c r="K923" t="str">
        <f>IF('Source - Funds'!J923="","",'Source - Funds'!J923)</f>
        <v/>
      </c>
      <c r="L923">
        <f t="shared" si="125"/>
        <v>0</v>
      </c>
      <c r="M923">
        <v>1.04</v>
      </c>
      <c r="N923" s="24">
        <f t="shared" si="126"/>
        <v>0</v>
      </c>
      <c r="O923" s="24" t="str">
        <f t="shared" si="127"/>
        <v/>
      </c>
      <c r="P923" s="23" t="e">
        <f t="shared" si="128"/>
        <v>#VALUE!</v>
      </c>
    </row>
    <row r="924" spans="1:16" x14ac:dyDescent="0.3">
      <c r="A924" t="str">
        <f t="shared" si="124"/>
        <v/>
      </c>
      <c r="B924" t="str">
        <f>IF('Source - Funds'!A924="","",'Source - Funds'!A924)</f>
        <v/>
      </c>
      <c r="C924" t="str">
        <f>IF('Source - Funds'!B924="","",'Source - Funds'!B924)</f>
        <v/>
      </c>
      <c r="D924" t="str">
        <f>IF('Source - Funds'!C924="","",'Source - Funds'!C924)</f>
        <v/>
      </c>
      <c r="E924" t="str">
        <f>IF('Source - Funds'!D924="","",'Source - Funds'!D924)</f>
        <v/>
      </c>
      <c r="F924" t="str">
        <f>IF('Source - Funds'!E924="","",'Source - Funds'!E924)</f>
        <v/>
      </c>
      <c r="G924" t="str">
        <f>IF('Source - Funds'!F924="","",'Source - Funds'!F924)</f>
        <v/>
      </c>
      <c r="H924" t="str">
        <f>IF('Source - Funds'!G924="","",'Source - Funds'!G924)</f>
        <v/>
      </c>
      <c r="I924" t="str">
        <f>IF('Source - Funds'!H924="","",'Source - Funds'!H924)</f>
        <v/>
      </c>
      <c r="J924" t="str">
        <f>IF('Source - Funds'!I924="","",'Source - Funds'!I924)</f>
        <v/>
      </c>
      <c r="K924" t="str">
        <f>IF('Source - Funds'!J924="","",'Source - Funds'!J924)</f>
        <v/>
      </c>
      <c r="L924">
        <f t="shared" si="125"/>
        <v>0</v>
      </c>
      <c r="M924">
        <v>1.04</v>
      </c>
      <c r="N924" s="24">
        <f t="shared" si="126"/>
        <v>0</v>
      </c>
      <c r="O924" s="24" t="str">
        <f t="shared" si="127"/>
        <v/>
      </c>
      <c r="P924" s="23" t="e">
        <f t="shared" si="128"/>
        <v>#VALUE!</v>
      </c>
    </row>
    <row r="925" spans="1:16" x14ac:dyDescent="0.3">
      <c r="A925" t="str">
        <f t="shared" si="124"/>
        <v/>
      </c>
      <c r="B925" t="str">
        <f>IF('Source - Funds'!A925="","",'Source - Funds'!A925)</f>
        <v/>
      </c>
      <c r="C925" t="str">
        <f>IF('Source - Funds'!B925="","",'Source - Funds'!B925)</f>
        <v/>
      </c>
      <c r="D925" t="str">
        <f>IF('Source - Funds'!C925="","",'Source - Funds'!C925)</f>
        <v/>
      </c>
      <c r="E925" t="str">
        <f>IF('Source - Funds'!D925="","",'Source - Funds'!D925)</f>
        <v/>
      </c>
      <c r="F925" t="str">
        <f>IF('Source - Funds'!E925="","",'Source - Funds'!E925)</f>
        <v/>
      </c>
      <c r="G925" t="str">
        <f>IF('Source - Funds'!F925="","",'Source - Funds'!F925)</f>
        <v/>
      </c>
      <c r="H925" t="str">
        <f>IF('Source - Funds'!G925="","",'Source - Funds'!G925)</f>
        <v/>
      </c>
      <c r="I925" t="str">
        <f>IF('Source - Funds'!H925="","",'Source - Funds'!H925)</f>
        <v/>
      </c>
      <c r="J925" t="str">
        <f>IF('Source - Funds'!I925="","",'Source - Funds'!I925)</f>
        <v/>
      </c>
      <c r="K925" t="str">
        <f>IF('Source - Funds'!J925="","",'Source - Funds'!J925)</f>
        <v/>
      </c>
      <c r="L925">
        <f t="shared" si="125"/>
        <v>0</v>
      </c>
      <c r="M925">
        <v>1.04</v>
      </c>
      <c r="N925" s="24">
        <f t="shared" si="126"/>
        <v>0</v>
      </c>
      <c r="O925" s="24" t="str">
        <f t="shared" si="127"/>
        <v/>
      </c>
      <c r="P925" s="23" t="e">
        <f t="shared" si="128"/>
        <v>#VALUE!</v>
      </c>
    </row>
    <row r="926" spans="1:16" x14ac:dyDescent="0.3">
      <c r="A926" t="str">
        <f t="shared" si="124"/>
        <v/>
      </c>
      <c r="B926" t="str">
        <f>IF('Source - Funds'!A926="","",'Source - Funds'!A926)</f>
        <v/>
      </c>
      <c r="C926" t="str">
        <f>IF('Source - Funds'!B926="","",'Source - Funds'!B926)</f>
        <v/>
      </c>
      <c r="D926" t="str">
        <f>IF('Source - Funds'!C926="","",'Source - Funds'!C926)</f>
        <v/>
      </c>
      <c r="E926" t="str">
        <f>IF('Source - Funds'!D926="","",'Source - Funds'!D926)</f>
        <v/>
      </c>
      <c r="F926" t="str">
        <f>IF('Source - Funds'!E926="","",'Source - Funds'!E926)</f>
        <v/>
      </c>
      <c r="G926" t="str">
        <f>IF('Source - Funds'!F926="","",'Source - Funds'!F926)</f>
        <v/>
      </c>
      <c r="H926" t="str">
        <f>IF('Source - Funds'!G926="","",'Source - Funds'!G926)</f>
        <v/>
      </c>
      <c r="I926" t="str">
        <f>IF('Source - Funds'!H926="","",'Source - Funds'!H926)</f>
        <v/>
      </c>
      <c r="J926" t="str">
        <f>IF('Source - Funds'!I926="","",'Source - Funds'!I926)</f>
        <v/>
      </c>
      <c r="K926" t="str">
        <f>IF('Source - Funds'!J926="","",'Source - Funds'!J926)</f>
        <v/>
      </c>
      <c r="L926">
        <f t="shared" si="125"/>
        <v>0</v>
      </c>
      <c r="M926">
        <v>1.04</v>
      </c>
      <c r="N926" s="24">
        <f t="shared" si="126"/>
        <v>0</v>
      </c>
      <c r="O926" s="24" t="str">
        <f t="shared" si="127"/>
        <v/>
      </c>
      <c r="P926" s="23" t="e">
        <f t="shared" si="128"/>
        <v>#VALUE!</v>
      </c>
    </row>
    <row r="927" spans="1:16" x14ac:dyDescent="0.3">
      <c r="A927" t="str">
        <f t="shared" si="124"/>
        <v/>
      </c>
      <c r="B927" t="str">
        <f>IF('Source - Funds'!A927="","",'Source - Funds'!A927)</f>
        <v/>
      </c>
      <c r="C927" t="str">
        <f>IF('Source - Funds'!B927="","",'Source - Funds'!B927)</f>
        <v/>
      </c>
      <c r="D927" t="str">
        <f>IF('Source - Funds'!C927="","",'Source - Funds'!C927)</f>
        <v/>
      </c>
      <c r="E927" t="str">
        <f>IF('Source - Funds'!D927="","",'Source - Funds'!D927)</f>
        <v/>
      </c>
      <c r="F927" t="str">
        <f>IF('Source - Funds'!E927="","",'Source - Funds'!E927)</f>
        <v/>
      </c>
      <c r="G927" t="str">
        <f>IF('Source - Funds'!F927="","",'Source - Funds'!F927)</f>
        <v/>
      </c>
      <c r="H927" t="str">
        <f>IF('Source - Funds'!G927="","",'Source - Funds'!G927)</f>
        <v/>
      </c>
      <c r="I927" t="str">
        <f>IF('Source - Funds'!H927="","",'Source - Funds'!H927)</f>
        <v/>
      </c>
      <c r="J927" t="str">
        <f>IF('Source - Funds'!I927="","",'Source - Funds'!I927)</f>
        <v/>
      </c>
      <c r="K927" t="str">
        <f>IF('Source - Funds'!J927="","",'Source - Funds'!J927)</f>
        <v/>
      </c>
      <c r="L927">
        <f t="shared" si="125"/>
        <v>0</v>
      </c>
      <c r="M927">
        <v>1.04</v>
      </c>
      <c r="N927" s="24">
        <f t="shared" si="126"/>
        <v>0</v>
      </c>
      <c r="O927" s="24" t="str">
        <f t="shared" si="127"/>
        <v/>
      </c>
      <c r="P927" s="23" t="e">
        <f t="shared" si="128"/>
        <v>#VALUE!</v>
      </c>
    </row>
    <row r="928" spans="1:16" x14ac:dyDescent="0.3">
      <c r="A928" t="str">
        <f t="shared" si="124"/>
        <v/>
      </c>
      <c r="B928" t="str">
        <f>IF('Source - Funds'!A928="","",'Source - Funds'!A928)</f>
        <v/>
      </c>
      <c r="C928" t="str">
        <f>IF('Source - Funds'!B928="","",'Source - Funds'!B928)</f>
        <v/>
      </c>
      <c r="D928" t="str">
        <f>IF('Source - Funds'!C928="","",'Source - Funds'!C928)</f>
        <v/>
      </c>
      <c r="E928" t="str">
        <f>IF('Source - Funds'!D928="","",'Source - Funds'!D928)</f>
        <v/>
      </c>
      <c r="F928" t="str">
        <f>IF('Source - Funds'!E928="","",'Source - Funds'!E928)</f>
        <v/>
      </c>
      <c r="G928" t="str">
        <f>IF('Source - Funds'!F928="","",'Source - Funds'!F928)</f>
        <v/>
      </c>
      <c r="H928" t="str">
        <f>IF('Source - Funds'!G928="","",'Source - Funds'!G928)</f>
        <v/>
      </c>
      <c r="I928" t="str">
        <f>IF('Source - Funds'!H928="","",'Source - Funds'!H928)</f>
        <v/>
      </c>
      <c r="J928" t="str">
        <f>IF('Source - Funds'!I928="","",'Source - Funds'!I928)</f>
        <v/>
      </c>
      <c r="K928" t="str">
        <f>IF('Source - Funds'!J928="","",'Source - Funds'!J928)</f>
        <v/>
      </c>
      <c r="L928">
        <f t="shared" si="125"/>
        <v>0</v>
      </c>
      <c r="M928">
        <v>1.04</v>
      </c>
      <c r="N928" s="24">
        <f t="shared" si="126"/>
        <v>0</v>
      </c>
      <c r="O928" s="24" t="str">
        <f t="shared" si="127"/>
        <v/>
      </c>
      <c r="P928" s="23" t="e">
        <f t="shared" si="128"/>
        <v>#VALUE!</v>
      </c>
    </row>
    <row r="929" spans="1:16" x14ac:dyDescent="0.3">
      <c r="A929" t="str">
        <f t="shared" si="124"/>
        <v/>
      </c>
      <c r="B929" t="str">
        <f>IF('Source - Funds'!A929="","",'Source - Funds'!A929)</f>
        <v/>
      </c>
      <c r="C929" t="str">
        <f>IF('Source - Funds'!B929="","",'Source - Funds'!B929)</f>
        <v/>
      </c>
      <c r="D929" t="str">
        <f>IF('Source - Funds'!C929="","",'Source - Funds'!C929)</f>
        <v/>
      </c>
      <c r="E929" t="str">
        <f>IF('Source - Funds'!D929="","",'Source - Funds'!D929)</f>
        <v/>
      </c>
      <c r="F929" t="str">
        <f>IF('Source - Funds'!E929="","",'Source - Funds'!E929)</f>
        <v/>
      </c>
      <c r="G929" t="str">
        <f>IF('Source - Funds'!F929="","",'Source - Funds'!F929)</f>
        <v/>
      </c>
      <c r="H929" t="str">
        <f>IF('Source - Funds'!G929="","",'Source - Funds'!G929)</f>
        <v/>
      </c>
      <c r="I929" t="str">
        <f>IF('Source - Funds'!H929="","",'Source - Funds'!H929)</f>
        <v/>
      </c>
      <c r="J929" t="str">
        <f>IF('Source - Funds'!I929="","",'Source - Funds'!I929)</f>
        <v/>
      </c>
      <c r="K929" t="str">
        <f>IF('Source - Funds'!J929="","",'Source - Funds'!J929)</f>
        <v/>
      </c>
      <c r="L929">
        <f t="shared" si="125"/>
        <v>0</v>
      </c>
      <c r="M929">
        <v>1.04</v>
      </c>
      <c r="N929" s="24">
        <f t="shared" si="126"/>
        <v>0</v>
      </c>
      <c r="O929" s="24" t="str">
        <f t="shared" si="127"/>
        <v/>
      </c>
      <c r="P929" s="23" t="e">
        <f t="shared" si="128"/>
        <v>#VALUE!</v>
      </c>
    </row>
    <row r="930" spans="1:16" x14ac:dyDescent="0.3">
      <c r="A930" t="str">
        <f t="shared" si="124"/>
        <v/>
      </c>
      <c r="B930" t="str">
        <f>IF('Source - Funds'!A930="","",'Source - Funds'!A930)</f>
        <v/>
      </c>
      <c r="C930" t="str">
        <f>IF('Source - Funds'!B930="","",'Source - Funds'!B930)</f>
        <v/>
      </c>
      <c r="D930" t="str">
        <f>IF('Source - Funds'!C930="","",'Source - Funds'!C930)</f>
        <v/>
      </c>
      <c r="E930" t="str">
        <f>IF('Source - Funds'!D930="","",'Source - Funds'!D930)</f>
        <v/>
      </c>
      <c r="F930" t="str">
        <f>IF('Source - Funds'!E930="","",'Source - Funds'!E930)</f>
        <v/>
      </c>
      <c r="G930" t="str">
        <f>IF('Source - Funds'!F930="","",'Source - Funds'!F930)</f>
        <v/>
      </c>
      <c r="H930" t="str">
        <f>IF('Source - Funds'!G930="","",'Source - Funds'!G930)</f>
        <v/>
      </c>
      <c r="I930" t="str">
        <f>IF('Source - Funds'!H930="","",'Source - Funds'!H930)</f>
        <v/>
      </c>
      <c r="J930" t="str">
        <f>IF('Source - Funds'!I930="","",'Source - Funds'!I930)</f>
        <v/>
      </c>
      <c r="K930" t="str">
        <f>IF('Source - Funds'!J930="","",'Source - Funds'!J930)</f>
        <v/>
      </c>
      <c r="L930">
        <f t="shared" si="125"/>
        <v>0</v>
      </c>
      <c r="M930">
        <v>1.04</v>
      </c>
      <c r="N930" s="24">
        <f t="shared" si="126"/>
        <v>0</v>
      </c>
      <c r="O930" s="24" t="str">
        <f t="shared" si="127"/>
        <v/>
      </c>
      <c r="P930" s="23" t="e">
        <f t="shared" si="128"/>
        <v>#VALUE!</v>
      </c>
    </row>
    <row r="931" spans="1:16" x14ac:dyDescent="0.3">
      <c r="A931" t="str">
        <f t="shared" si="124"/>
        <v/>
      </c>
      <c r="B931" t="str">
        <f>IF('Source - Funds'!A931="","",'Source - Funds'!A931)</f>
        <v/>
      </c>
      <c r="C931" t="str">
        <f>IF('Source - Funds'!B931="","",'Source - Funds'!B931)</f>
        <v/>
      </c>
      <c r="D931" t="str">
        <f>IF('Source - Funds'!C931="","",'Source - Funds'!C931)</f>
        <v/>
      </c>
      <c r="E931" t="str">
        <f>IF('Source - Funds'!D931="","",'Source - Funds'!D931)</f>
        <v/>
      </c>
      <c r="F931" t="str">
        <f>IF('Source - Funds'!E931="","",'Source - Funds'!E931)</f>
        <v/>
      </c>
      <c r="G931" t="str">
        <f>IF('Source - Funds'!F931="","",'Source - Funds'!F931)</f>
        <v/>
      </c>
      <c r="H931" t="str">
        <f>IF('Source - Funds'!G931="","",'Source - Funds'!G931)</f>
        <v/>
      </c>
      <c r="I931" t="str">
        <f>IF('Source - Funds'!H931="","",'Source - Funds'!H931)</f>
        <v/>
      </c>
      <c r="J931" t="str">
        <f>IF('Source - Funds'!I931="","",'Source - Funds'!I931)</f>
        <v/>
      </c>
      <c r="K931" t="str">
        <f>IF('Source - Funds'!J931="","",'Source - Funds'!J931)</f>
        <v/>
      </c>
      <c r="L931">
        <f t="shared" si="125"/>
        <v>0</v>
      </c>
      <c r="M931">
        <v>1.04</v>
      </c>
      <c r="N931" s="24">
        <f t="shared" si="126"/>
        <v>0</v>
      </c>
      <c r="O931" s="24" t="str">
        <f t="shared" si="127"/>
        <v/>
      </c>
      <c r="P931" s="23" t="e">
        <f t="shared" si="128"/>
        <v>#VALUE!</v>
      </c>
    </row>
    <row r="932" spans="1:16" x14ac:dyDescent="0.3">
      <c r="A932" t="str">
        <f t="shared" si="124"/>
        <v/>
      </c>
      <c r="B932" t="str">
        <f>IF('Source - Funds'!A932="","",'Source - Funds'!A932)</f>
        <v/>
      </c>
      <c r="C932" t="str">
        <f>IF('Source - Funds'!B932="","",'Source - Funds'!B932)</f>
        <v/>
      </c>
      <c r="D932" t="str">
        <f>IF('Source - Funds'!C932="","",'Source - Funds'!C932)</f>
        <v/>
      </c>
      <c r="E932" t="str">
        <f>IF('Source - Funds'!D932="","",'Source - Funds'!D932)</f>
        <v/>
      </c>
      <c r="F932" t="str">
        <f>IF('Source - Funds'!E932="","",'Source - Funds'!E932)</f>
        <v/>
      </c>
      <c r="G932" t="str">
        <f>IF('Source - Funds'!F932="","",'Source - Funds'!F932)</f>
        <v/>
      </c>
      <c r="H932" t="str">
        <f>IF('Source - Funds'!G932="","",'Source - Funds'!G932)</f>
        <v/>
      </c>
      <c r="I932" t="str">
        <f>IF('Source - Funds'!H932="","",'Source - Funds'!H932)</f>
        <v/>
      </c>
      <c r="J932" t="str">
        <f>IF('Source - Funds'!I932="","",'Source - Funds'!I932)</f>
        <v/>
      </c>
      <c r="K932" t="str">
        <f>IF('Source - Funds'!J932="","",'Source - Funds'!J932)</f>
        <v/>
      </c>
      <c r="L932">
        <f t="shared" si="125"/>
        <v>0</v>
      </c>
      <c r="M932">
        <v>1.04</v>
      </c>
      <c r="N932" s="24">
        <f t="shared" si="126"/>
        <v>0</v>
      </c>
      <c r="O932" s="24" t="str">
        <f t="shared" si="127"/>
        <v/>
      </c>
      <c r="P932" s="23" t="e">
        <f t="shared" si="128"/>
        <v>#VALUE!</v>
      </c>
    </row>
    <row r="933" spans="1:16" x14ac:dyDescent="0.3">
      <c r="A933" t="str">
        <f t="shared" si="124"/>
        <v/>
      </c>
      <c r="B933" t="str">
        <f>IF('Source - Funds'!A933="","",'Source - Funds'!A933)</f>
        <v/>
      </c>
      <c r="C933" t="str">
        <f>IF('Source - Funds'!B933="","",'Source - Funds'!B933)</f>
        <v/>
      </c>
      <c r="D933" t="str">
        <f>IF('Source - Funds'!C933="","",'Source - Funds'!C933)</f>
        <v/>
      </c>
      <c r="E933" t="str">
        <f>IF('Source - Funds'!D933="","",'Source - Funds'!D933)</f>
        <v/>
      </c>
      <c r="F933" t="str">
        <f>IF('Source - Funds'!E933="","",'Source - Funds'!E933)</f>
        <v/>
      </c>
      <c r="G933" t="str">
        <f>IF('Source - Funds'!F933="","",'Source - Funds'!F933)</f>
        <v/>
      </c>
      <c r="H933" t="str">
        <f>IF('Source - Funds'!G933="","",'Source - Funds'!G933)</f>
        <v/>
      </c>
      <c r="I933" t="str">
        <f>IF('Source - Funds'!H933="","",'Source - Funds'!H933)</f>
        <v/>
      </c>
      <c r="J933" t="str">
        <f>IF('Source - Funds'!I933="","",'Source - Funds'!I933)</f>
        <v/>
      </c>
      <c r="K933" t="str">
        <f>IF('Source - Funds'!J933="","",'Source - Funds'!J933)</f>
        <v/>
      </c>
      <c r="L933">
        <f t="shared" si="125"/>
        <v>0</v>
      </c>
      <c r="M933">
        <v>1.04</v>
      </c>
      <c r="N933" s="24">
        <f t="shared" si="126"/>
        <v>0</v>
      </c>
      <c r="O933" s="24" t="str">
        <f t="shared" si="127"/>
        <v/>
      </c>
      <c r="P933" s="23" t="e">
        <f t="shared" si="128"/>
        <v>#VALUE!</v>
      </c>
    </row>
    <row r="934" spans="1:16" x14ac:dyDescent="0.3">
      <c r="A934" t="str">
        <f t="shared" si="124"/>
        <v/>
      </c>
      <c r="B934" t="str">
        <f>IF('Source - Funds'!A934="","",'Source - Funds'!A934)</f>
        <v/>
      </c>
      <c r="C934" t="str">
        <f>IF('Source - Funds'!B934="","",'Source - Funds'!B934)</f>
        <v/>
      </c>
      <c r="D934" t="str">
        <f>IF('Source - Funds'!C934="","",'Source - Funds'!C934)</f>
        <v/>
      </c>
      <c r="E934" t="str">
        <f>IF('Source - Funds'!D934="","",'Source - Funds'!D934)</f>
        <v/>
      </c>
      <c r="F934" t="str">
        <f>IF('Source - Funds'!E934="","",'Source - Funds'!E934)</f>
        <v/>
      </c>
      <c r="G934" t="str">
        <f>IF('Source - Funds'!F934="","",'Source - Funds'!F934)</f>
        <v/>
      </c>
      <c r="H934" t="str">
        <f>IF('Source - Funds'!G934="","",'Source - Funds'!G934)</f>
        <v/>
      </c>
      <c r="I934" t="str">
        <f>IF('Source - Funds'!H934="","",'Source - Funds'!H934)</f>
        <v/>
      </c>
      <c r="J934" t="str">
        <f>IF('Source - Funds'!I934="","",'Source - Funds'!I934)</f>
        <v/>
      </c>
      <c r="K934" t="str">
        <f>IF('Source - Funds'!J934="","",'Source - Funds'!J934)</f>
        <v/>
      </c>
      <c r="L934">
        <f t="shared" si="125"/>
        <v>0</v>
      </c>
      <c r="M934">
        <v>1.04</v>
      </c>
      <c r="N934" s="24">
        <f t="shared" si="126"/>
        <v>0</v>
      </c>
      <c r="O934" s="24" t="str">
        <f t="shared" si="127"/>
        <v/>
      </c>
      <c r="P934" s="23" t="e">
        <f t="shared" si="128"/>
        <v>#VALUE!</v>
      </c>
    </row>
    <row r="935" spans="1:16" x14ac:dyDescent="0.3">
      <c r="A935" t="str">
        <f t="shared" si="124"/>
        <v/>
      </c>
      <c r="B935" t="str">
        <f>IF('Source - Funds'!A935="","",'Source - Funds'!A935)</f>
        <v/>
      </c>
      <c r="C935" t="str">
        <f>IF('Source - Funds'!B935="","",'Source - Funds'!B935)</f>
        <v/>
      </c>
      <c r="D935" t="str">
        <f>IF('Source - Funds'!C935="","",'Source - Funds'!C935)</f>
        <v/>
      </c>
      <c r="E935" t="str">
        <f>IF('Source - Funds'!D935="","",'Source - Funds'!D935)</f>
        <v/>
      </c>
      <c r="F935" t="str">
        <f>IF('Source - Funds'!E935="","",'Source - Funds'!E935)</f>
        <v/>
      </c>
      <c r="G935" t="str">
        <f>IF('Source - Funds'!F935="","",'Source - Funds'!F935)</f>
        <v/>
      </c>
      <c r="H935" t="str">
        <f>IF('Source - Funds'!G935="","",'Source - Funds'!G935)</f>
        <v/>
      </c>
      <c r="I935" t="str">
        <f>IF('Source - Funds'!H935="","",'Source - Funds'!H935)</f>
        <v/>
      </c>
      <c r="J935" t="str">
        <f>IF('Source - Funds'!I935="","",'Source - Funds'!I935)</f>
        <v/>
      </c>
      <c r="K935" t="str">
        <f>IF('Source - Funds'!J935="","",'Source - Funds'!J935)</f>
        <v/>
      </c>
      <c r="L935">
        <f t="shared" si="125"/>
        <v>0</v>
      </c>
      <c r="M935">
        <v>1.04</v>
      </c>
      <c r="N935" s="24">
        <f t="shared" si="126"/>
        <v>0</v>
      </c>
      <c r="O935" s="24" t="str">
        <f t="shared" si="127"/>
        <v/>
      </c>
      <c r="P935" s="23" t="e">
        <f t="shared" si="128"/>
        <v>#VALUE!</v>
      </c>
    </row>
    <row r="936" spans="1:16" x14ac:dyDescent="0.3">
      <c r="A936" t="str">
        <f t="shared" si="124"/>
        <v/>
      </c>
      <c r="B936" t="str">
        <f>IF('Source - Funds'!A936="","",'Source - Funds'!A936)</f>
        <v/>
      </c>
      <c r="C936" t="str">
        <f>IF('Source - Funds'!B936="","",'Source - Funds'!B936)</f>
        <v/>
      </c>
      <c r="D936" t="str">
        <f>IF('Source - Funds'!C936="","",'Source - Funds'!C936)</f>
        <v/>
      </c>
      <c r="E936" t="str">
        <f>IF('Source - Funds'!D936="","",'Source - Funds'!D936)</f>
        <v/>
      </c>
      <c r="F936" t="str">
        <f>IF('Source - Funds'!E936="","",'Source - Funds'!E936)</f>
        <v/>
      </c>
      <c r="G936" t="str">
        <f>IF('Source - Funds'!F936="","",'Source - Funds'!F936)</f>
        <v/>
      </c>
      <c r="H936" t="str">
        <f>IF('Source - Funds'!G936="","",'Source - Funds'!G936)</f>
        <v/>
      </c>
      <c r="I936" t="str">
        <f>IF('Source - Funds'!H936="","",'Source - Funds'!H936)</f>
        <v/>
      </c>
      <c r="J936" t="str">
        <f>IF('Source - Funds'!I936="","",'Source - Funds'!I936)</f>
        <v/>
      </c>
      <c r="K936" t="str">
        <f>IF('Source - Funds'!J936="","",'Source - Funds'!J936)</f>
        <v/>
      </c>
      <c r="L936">
        <f t="shared" si="125"/>
        <v>0</v>
      </c>
      <c r="M936">
        <v>1.04</v>
      </c>
      <c r="N936" s="24">
        <f t="shared" si="126"/>
        <v>0</v>
      </c>
      <c r="O936" s="24" t="str">
        <f t="shared" si="127"/>
        <v/>
      </c>
      <c r="P936" s="23" t="e">
        <f t="shared" si="128"/>
        <v>#VALUE!</v>
      </c>
    </row>
    <row r="937" spans="1:16" x14ac:dyDescent="0.3">
      <c r="A937" t="str">
        <f t="shared" si="124"/>
        <v/>
      </c>
      <c r="B937" t="str">
        <f>IF('Source - Funds'!A937="","",'Source - Funds'!A937)</f>
        <v/>
      </c>
      <c r="C937" t="str">
        <f>IF('Source - Funds'!B937="","",'Source - Funds'!B937)</f>
        <v/>
      </c>
      <c r="D937" t="str">
        <f>IF('Source - Funds'!C937="","",'Source - Funds'!C937)</f>
        <v/>
      </c>
      <c r="E937" t="str">
        <f>IF('Source - Funds'!D937="","",'Source - Funds'!D937)</f>
        <v/>
      </c>
      <c r="F937" t="str">
        <f>IF('Source - Funds'!E937="","",'Source - Funds'!E937)</f>
        <v/>
      </c>
      <c r="G937" t="str">
        <f>IF('Source - Funds'!F937="","",'Source - Funds'!F937)</f>
        <v/>
      </c>
      <c r="H937" t="str">
        <f>IF('Source - Funds'!G937="","",'Source - Funds'!G937)</f>
        <v/>
      </c>
      <c r="I937" t="str">
        <f>IF('Source - Funds'!H937="","",'Source - Funds'!H937)</f>
        <v/>
      </c>
      <c r="J937" t="str">
        <f>IF('Source - Funds'!I937="","",'Source - Funds'!I937)</f>
        <v/>
      </c>
      <c r="K937" t="str">
        <f>IF('Source - Funds'!J937="","",'Source - Funds'!J937)</f>
        <v/>
      </c>
      <c r="L937">
        <f t="shared" si="125"/>
        <v>0</v>
      </c>
      <c r="M937">
        <v>1.04</v>
      </c>
      <c r="N937" s="24">
        <f t="shared" si="126"/>
        <v>0</v>
      </c>
      <c r="O937" s="24" t="str">
        <f t="shared" si="127"/>
        <v/>
      </c>
      <c r="P937" s="23" t="e">
        <f t="shared" si="128"/>
        <v>#VALUE!</v>
      </c>
    </row>
    <row r="938" spans="1:16" x14ac:dyDescent="0.3">
      <c r="A938" t="str">
        <f t="shared" si="124"/>
        <v/>
      </c>
      <c r="B938" t="str">
        <f>IF('Source - Funds'!A938="","",'Source - Funds'!A938)</f>
        <v/>
      </c>
      <c r="C938" t="str">
        <f>IF('Source - Funds'!B938="","",'Source - Funds'!B938)</f>
        <v/>
      </c>
      <c r="D938" t="str">
        <f>IF('Source - Funds'!C938="","",'Source - Funds'!C938)</f>
        <v/>
      </c>
      <c r="E938" t="str">
        <f>IF('Source - Funds'!D938="","",'Source - Funds'!D938)</f>
        <v/>
      </c>
      <c r="F938" t="str">
        <f>IF('Source - Funds'!E938="","",'Source - Funds'!E938)</f>
        <v/>
      </c>
      <c r="G938" t="str">
        <f>IF('Source - Funds'!F938="","",'Source - Funds'!F938)</f>
        <v/>
      </c>
      <c r="H938" t="str">
        <f>IF('Source - Funds'!G938="","",'Source - Funds'!G938)</f>
        <v/>
      </c>
      <c r="I938" t="str">
        <f>IF('Source - Funds'!H938="","",'Source - Funds'!H938)</f>
        <v/>
      </c>
      <c r="J938" t="str">
        <f>IF('Source - Funds'!I938="","",'Source - Funds'!I938)</f>
        <v/>
      </c>
      <c r="K938" t="str">
        <f>IF('Source - Funds'!J938="","",'Source - Funds'!J938)</f>
        <v/>
      </c>
      <c r="L938">
        <f t="shared" si="125"/>
        <v>0</v>
      </c>
      <c r="M938">
        <v>1.04</v>
      </c>
      <c r="N938" s="24">
        <f t="shared" si="126"/>
        <v>0</v>
      </c>
      <c r="O938" s="24" t="str">
        <f t="shared" si="127"/>
        <v/>
      </c>
      <c r="P938" s="23" t="e">
        <f t="shared" si="128"/>
        <v>#VALUE!</v>
      </c>
    </row>
    <row r="939" spans="1:16" x14ac:dyDescent="0.3">
      <c r="A939" t="str">
        <f t="shared" si="124"/>
        <v/>
      </c>
      <c r="B939" t="str">
        <f>IF('Source - Funds'!A939="","",'Source - Funds'!A939)</f>
        <v/>
      </c>
      <c r="C939" t="str">
        <f>IF('Source - Funds'!B939="","",'Source - Funds'!B939)</f>
        <v/>
      </c>
      <c r="D939" t="str">
        <f>IF('Source - Funds'!C939="","",'Source - Funds'!C939)</f>
        <v/>
      </c>
      <c r="E939" t="str">
        <f>IF('Source - Funds'!D939="","",'Source - Funds'!D939)</f>
        <v/>
      </c>
      <c r="F939" t="str">
        <f>IF('Source - Funds'!E939="","",'Source - Funds'!E939)</f>
        <v/>
      </c>
      <c r="G939" t="str">
        <f>IF('Source - Funds'!F939="","",'Source - Funds'!F939)</f>
        <v/>
      </c>
      <c r="H939" t="str">
        <f>IF('Source - Funds'!G939="","",'Source - Funds'!G939)</f>
        <v/>
      </c>
      <c r="I939" t="str">
        <f>IF('Source - Funds'!H939="","",'Source - Funds'!H939)</f>
        <v/>
      </c>
      <c r="J939" t="str">
        <f>IF('Source - Funds'!I939="","",'Source - Funds'!I939)</f>
        <v/>
      </c>
      <c r="K939" t="str">
        <f>IF('Source - Funds'!J939="","",'Source - Funds'!J939)</f>
        <v/>
      </c>
      <c r="L939">
        <f t="shared" si="125"/>
        <v>0</v>
      </c>
      <c r="M939">
        <v>1.04</v>
      </c>
      <c r="N939" s="24">
        <f t="shared" si="126"/>
        <v>0</v>
      </c>
      <c r="O939" s="24" t="str">
        <f t="shared" si="127"/>
        <v/>
      </c>
      <c r="P939" s="23" t="e">
        <f t="shared" si="128"/>
        <v>#VALUE!</v>
      </c>
    </row>
    <row r="940" spans="1:16" x14ac:dyDescent="0.3">
      <c r="A940" t="str">
        <f t="shared" si="124"/>
        <v/>
      </c>
      <c r="B940" t="str">
        <f>IF('Source - Funds'!A940="","",'Source - Funds'!A940)</f>
        <v/>
      </c>
      <c r="C940" t="str">
        <f>IF('Source - Funds'!B940="","",'Source - Funds'!B940)</f>
        <v/>
      </c>
      <c r="D940" t="str">
        <f>IF('Source - Funds'!C940="","",'Source - Funds'!C940)</f>
        <v/>
      </c>
      <c r="E940" t="str">
        <f>IF('Source - Funds'!D940="","",'Source - Funds'!D940)</f>
        <v/>
      </c>
      <c r="F940" t="str">
        <f>IF('Source - Funds'!E940="","",'Source - Funds'!E940)</f>
        <v/>
      </c>
      <c r="G940" t="str">
        <f>IF('Source - Funds'!F940="","",'Source - Funds'!F940)</f>
        <v/>
      </c>
      <c r="H940" t="str">
        <f>IF('Source - Funds'!G940="","",'Source - Funds'!G940)</f>
        <v/>
      </c>
      <c r="I940" t="str">
        <f>IF('Source - Funds'!H940="","",'Source - Funds'!H940)</f>
        <v/>
      </c>
      <c r="J940" t="str">
        <f>IF('Source - Funds'!I940="","",'Source - Funds'!I940)</f>
        <v/>
      </c>
      <c r="K940" t="str">
        <f>IF('Source - Funds'!J940="","",'Source - Funds'!J940)</f>
        <v/>
      </c>
      <c r="L940">
        <f t="shared" si="125"/>
        <v>0</v>
      </c>
      <c r="M940">
        <v>1.04</v>
      </c>
      <c r="N940" s="24">
        <f t="shared" si="126"/>
        <v>0</v>
      </c>
      <c r="O940" s="24" t="str">
        <f t="shared" si="127"/>
        <v/>
      </c>
      <c r="P940" s="23" t="e">
        <f t="shared" si="128"/>
        <v>#VALUE!</v>
      </c>
    </row>
    <row r="941" spans="1:16" x14ac:dyDescent="0.3">
      <c r="A941" t="str">
        <f t="shared" si="124"/>
        <v/>
      </c>
      <c r="B941" t="str">
        <f>IF('Source - Funds'!A941="","",'Source - Funds'!A941)</f>
        <v/>
      </c>
      <c r="C941" t="str">
        <f>IF('Source - Funds'!B941="","",'Source - Funds'!B941)</f>
        <v/>
      </c>
      <c r="D941" t="str">
        <f>IF('Source - Funds'!C941="","",'Source - Funds'!C941)</f>
        <v/>
      </c>
      <c r="E941" t="str">
        <f>IF('Source - Funds'!D941="","",'Source - Funds'!D941)</f>
        <v/>
      </c>
      <c r="F941" t="str">
        <f>IF('Source - Funds'!E941="","",'Source - Funds'!E941)</f>
        <v/>
      </c>
      <c r="G941" t="str">
        <f>IF('Source - Funds'!F941="","",'Source - Funds'!F941)</f>
        <v/>
      </c>
      <c r="H941" t="str">
        <f>IF('Source - Funds'!G941="","",'Source - Funds'!G941)</f>
        <v/>
      </c>
      <c r="I941" t="str">
        <f>IF('Source - Funds'!H941="","",'Source - Funds'!H941)</f>
        <v/>
      </c>
      <c r="J941" t="str">
        <f>IF('Source - Funds'!I941="","",'Source - Funds'!I941)</f>
        <v/>
      </c>
      <c r="K941" t="str">
        <f>IF('Source - Funds'!J941="","",'Source - Funds'!J941)</f>
        <v/>
      </c>
      <c r="L941">
        <f t="shared" si="125"/>
        <v>0</v>
      </c>
      <c r="M941">
        <v>1.04</v>
      </c>
      <c r="N941" s="24">
        <f t="shared" si="126"/>
        <v>0</v>
      </c>
      <c r="O941" s="24" t="str">
        <f t="shared" si="127"/>
        <v/>
      </c>
      <c r="P941" s="23" t="e">
        <f t="shared" si="128"/>
        <v>#VALUE!</v>
      </c>
    </row>
    <row r="942" spans="1:16" x14ac:dyDescent="0.3">
      <c r="A942" t="str">
        <f t="shared" si="124"/>
        <v/>
      </c>
      <c r="B942" t="str">
        <f>IF('Source - Funds'!A942="","",'Source - Funds'!A942)</f>
        <v/>
      </c>
      <c r="C942" t="str">
        <f>IF('Source - Funds'!B942="","",'Source - Funds'!B942)</f>
        <v/>
      </c>
      <c r="D942" t="str">
        <f>IF('Source - Funds'!C942="","",'Source - Funds'!C942)</f>
        <v/>
      </c>
      <c r="E942" t="str">
        <f>IF('Source - Funds'!D942="","",'Source - Funds'!D942)</f>
        <v/>
      </c>
      <c r="F942" t="str">
        <f>IF('Source - Funds'!E942="","",'Source - Funds'!E942)</f>
        <v/>
      </c>
      <c r="G942" t="str">
        <f>IF('Source - Funds'!F942="","",'Source - Funds'!F942)</f>
        <v/>
      </c>
      <c r="H942" t="str">
        <f>IF('Source - Funds'!G942="","",'Source - Funds'!G942)</f>
        <v/>
      </c>
      <c r="I942" t="str">
        <f>IF('Source - Funds'!H942="","",'Source - Funds'!H942)</f>
        <v/>
      </c>
      <c r="J942" t="str">
        <f>IF('Source - Funds'!I942="","",'Source - Funds'!I942)</f>
        <v/>
      </c>
      <c r="K942" t="str">
        <f>IF('Source - Funds'!J942="","",'Source - Funds'!J942)</f>
        <v/>
      </c>
      <c r="L942">
        <f t="shared" si="125"/>
        <v>0</v>
      </c>
      <c r="M942">
        <v>1.04</v>
      </c>
      <c r="N942" s="24">
        <f t="shared" si="126"/>
        <v>0</v>
      </c>
      <c r="O942" s="24" t="str">
        <f t="shared" si="127"/>
        <v/>
      </c>
      <c r="P942" s="23" t="e">
        <f t="shared" si="128"/>
        <v>#VALUE!</v>
      </c>
    </row>
    <row r="943" spans="1:16" x14ac:dyDescent="0.3">
      <c r="A943" t="str">
        <f t="shared" si="124"/>
        <v/>
      </c>
      <c r="B943" t="str">
        <f>IF('Source - Funds'!A943="","",'Source - Funds'!A943)</f>
        <v/>
      </c>
      <c r="C943" t="str">
        <f>IF('Source - Funds'!B943="","",'Source - Funds'!B943)</f>
        <v/>
      </c>
      <c r="D943" t="str">
        <f>IF('Source - Funds'!C943="","",'Source - Funds'!C943)</f>
        <v/>
      </c>
      <c r="E943" t="str">
        <f>IF('Source - Funds'!D943="","",'Source - Funds'!D943)</f>
        <v/>
      </c>
      <c r="F943" t="str">
        <f>IF('Source - Funds'!E943="","",'Source - Funds'!E943)</f>
        <v/>
      </c>
      <c r="G943" t="str">
        <f>IF('Source - Funds'!F943="","",'Source - Funds'!F943)</f>
        <v/>
      </c>
      <c r="H943" t="str">
        <f>IF('Source - Funds'!G943="","",'Source - Funds'!G943)</f>
        <v/>
      </c>
      <c r="I943" t="str">
        <f>IF('Source - Funds'!H943="","",'Source - Funds'!H943)</f>
        <v/>
      </c>
      <c r="J943" t="str">
        <f>IF('Source - Funds'!I943="","",'Source - Funds'!I943)</f>
        <v/>
      </c>
      <c r="K943" t="str">
        <f>IF('Source - Funds'!J943="","",'Source - Funds'!J943)</f>
        <v/>
      </c>
      <c r="L943">
        <f t="shared" si="125"/>
        <v>0</v>
      </c>
      <c r="M943">
        <v>1.04</v>
      </c>
      <c r="N943" s="24">
        <f t="shared" si="126"/>
        <v>0</v>
      </c>
      <c r="O943" s="24" t="str">
        <f t="shared" si="127"/>
        <v/>
      </c>
      <c r="P943" s="23" t="e">
        <f t="shared" si="128"/>
        <v>#VALUE!</v>
      </c>
    </row>
    <row r="944" spans="1:16" x14ac:dyDescent="0.3">
      <c r="A944" t="str">
        <f t="shared" si="124"/>
        <v/>
      </c>
      <c r="B944" t="str">
        <f>IF('Source - Funds'!A944="","",'Source - Funds'!A944)</f>
        <v/>
      </c>
      <c r="C944" t="str">
        <f>IF('Source - Funds'!B944="","",'Source - Funds'!B944)</f>
        <v/>
      </c>
      <c r="D944" t="str">
        <f>IF('Source - Funds'!C944="","",'Source - Funds'!C944)</f>
        <v/>
      </c>
      <c r="E944" t="str">
        <f>IF('Source - Funds'!D944="","",'Source - Funds'!D944)</f>
        <v/>
      </c>
      <c r="F944" t="str">
        <f>IF('Source - Funds'!E944="","",'Source - Funds'!E944)</f>
        <v/>
      </c>
      <c r="G944" t="str">
        <f>IF('Source - Funds'!F944="","",'Source - Funds'!F944)</f>
        <v/>
      </c>
      <c r="H944" t="str">
        <f>IF('Source - Funds'!G944="","",'Source - Funds'!G944)</f>
        <v/>
      </c>
      <c r="I944" t="str">
        <f>IF('Source - Funds'!H944="","",'Source - Funds'!H944)</f>
        <v/>
      </c>
      <c r="J944" t="str">
        <f>IF('Source - Funds'!I944="","",'Source - Funds'!I944)</f>
        <v/>
      </c>
      <c r="K944" t="str">
        <f>IF('Source - Funds'!J944="","",'Source - Funds'!J944)</f>
        <v/>
      </c>
      <c r="L944">
        <f t="shared" si="125"/>
        <v>0</v>
      </c>
      <c r="M944">
        <v>1.04</v>
      </c>
      <c r="N944" s="24">
        <f t="shared" si="126"/>
        <v>0</v>
      </c>
      <c r="O944" s="24" t="str">
        <f t="shared" si="127"/>
        <v/>
      </c>
      <c r="P944" s="23" t="e">
        <f t="shared" si="128"/>
        <v>#VALUE!</v>
      </c>
    </row>
    <row r="945" spans="1:16" x14ac:dyDescent="0.3">
      <c r="A945" t="str">
        <f t="shared" si="124"/>
        <v/>
      </c>
      <c r="B945" t="str">
        <f>IF('Source - Funds'!A945="","",'Source - Funds'!A945)</f>
        <v/>
      </c>
      <c r="C945" t="str">
        <f>IF('Source - Funds'!B945="","",'Source - Funds'!B945)</f>
        <v/>
      </c>
      <c r="D945" t="str">
        <f>IF('Source - Funds'!C945="","",'Source - Funds'!C945)</f>
        <v/>
      </c>
      <c r="E945" t="str">
        <f>IF('Source - Funds'!D945="","",'Source - Funds'!D945)</f>
        <v/>
      </c>
      <c r="F945" t="str">
        <f>IF('Source - Funds'!E945="","",'Source - Funds'!E945)</f>
        <v/>
      </c>
      <c r="G945" t="str">
        <f>IF('Source - Funds'!F945="","",'Source - Funds'!F945)</f>
        <v/>
      </c>
      <c r="H945" t="str">
        <f>IF('Source - Funds'!G945="","",'Source - Funds'!G945)</f>
        <v/>
      </c>
      <c r="I945" t="str">
        <f>IF('Source - Funds'!H945="","",'Source - Funds'!H945)</f>
        <v/>
      </c>
      <c r="J945" t="str">
        <f>IF('Source - Funds'!I945="","",'Source - Funds'!I945)</f>
        <v/>
      </c>
      <c r="K945" t="str">
        <f>IF('Source - Funds'!J945="","",'Source - Funds'!J945)</f>
        <v/>
      </c>
      <c r="L945">
        <f t="shared" si="125"/>
        <v>0</v>
      </c>
      <c r="M945">
        <v>1.04</v>
      </c>
      <c r="N945" s="24">
        <f t="shared" si="126"/>
        <v>0</v>
      </c>
      <c r="O945" s="24" t="str">
        <f t="shared" si="127"/>
        <v/>
      </c>
      <c r="P945" s="23" t="e">
        <f t="shared" si="128"/>
        <v>#VALUE!</v>
      </c>
    </row>
    <row r="946" spans="1:16" x14ac:dyDescent="0.3">
      <c r="A946" t="str">
        <f t="shared" si="124"/>
        <v/>
      </c>
      <c r="B946" t="str">
        <f>IF('Source - Funds'!A946="","",'Source - Funds'!A946)</f>
        <v/>
      </c>
      <c r="C946" t="str">
        <f>IF('Source - Funds'!B946="","",'Source - Funds'!B946)</f>
        <v/>
      </c>
      <c r="D946" t="str">
        <f>IF('Source - Funds'!C946="","",'Source - Funds'!C946)</f>
        <v/>
      </c>
      <c r="E946" t="str">
        <f>IF('Source - Funds'!D946="","",'Source - Funds'!D946)</f>
        <v/>
      </c>
      <c r="F946" t="str">
        <f>IF('Source - Funds'!E946="","",'Source - Funds'!E946)</f>
        <v/>
      </c>
      <c r="G946" t="str">
        <f>IF('Source - Funds'!F946="","",'Source - Funds'!F946)</f>
        <v/>
      </c>
      <c r="H946" t="str">
        <f>IF('Source - Funds'!G946="","",'Source - Funds'!G946)</f>
        <v/>
      </c>
      <c r="I946" t="str">
        <f>IF('Source - Funds'!H946="","",'Source - Funds'!H946)</f>
        <v/>
      </c>
      <c r="J946" t="str">
        <f>IF('Source - Funds'!I946="","",'Source - Funds'!I946)</f>
        <v/>
      </c>
      <c r="K946" t="str">
        <f>IF('Source - Funds'!J946="","",'Source - Funds'!J946)</f>
        <v/>
      </c>
      <c r="L946">
        <f t="shared" si="125"/>
        <v>0</v>
      </c>
      <c r="M946">
        <v>1.04</v>
      </c>
      <c r="N946" s="24">
        <f t="shared" si="126"/>
        <v>0</v>
      </c>
      <c r="O946" s="24" t="str">
        <f t="shared" si="127"/>
        <v/>
      </c>
      <c r="P946" s="23" t="e">
        <f t="shared" si="128"/>
        <v>#VALUE!</v>
      </c>
    </row>
    <row r="947" spans="1:16" x14ac:dyDescent="0.3">
      <c r="A947" t="str">
        <f t="shared" si="124"/>
        <v/>
      </c>
      <c r="B947" t="str">
        <f>IF('Source - Funds'!A947="","",'Source - Funds'!A947)</f>
        <v/>
      </c>
      <c r="C947" t="str">
        <f>IF('Source - Funds'!B947="","",'Source - Funds'!B947)</f>
        <v/>
      </c>
      <c r="D947" t="str">
        <f>IF('Source - Funds'!C947="","",'Source - Funds'!C947)</f>
        <v/>
      </c>
      <c r="E947" t="str">
        <f>IF('Source - Funds'!D947="","",'Source - Funds'!D947)</f>
        <v/>
      </c>
      <c r="F947" t="str">
        <f>IF('Source - Funds'!E947="","",'Source - Funds'!E947)</f>
        <v/>
      </c>
      <c r="G947" t="str">
        <f>IF('Source - Funds'!F947="","",'Source - Funds'!F947)</f>
        <v/>
      </c>
      <c r="H947" t="str">
        <f>IF('Source - Funds'!G947="","",'Source - Funds'!G947)</f>
        <v/>
      </c>
      <c r="I947" t="str">
        <f>IF('Source - Funds'!H947="","",'Source - Funds'!H947)</f>
        <v/>
      </c>
      <c r="J947" t="str">
        <f>IF('Source - Funds'!I947="","",'Source - Funds'!I947)</f>
        <v/>
      </c>
      <c r="K947" t="str">
        <f>IF('Source - Funds'!J947="","",'Source - Funds'!J947)</f>
        <v/>
      </c>
      <c r="L947">
        <f t="shared" si="125"/>
        <v>0</v>
      </c>
      <c r="M947">
        <v>1.04</v>
      </c>
      <c r="N947" s="24">
        <f t="shared" si="126"/>
        <v>0</v>
      </c>
      <c r="O947" s="24" t="str">
        <f t="shared" si="127"/>
        <v/>
      </c>
      <c r="P947" s="23" t="e">
        <f t="shared" si="128"/>
        <v>#VALUE!</v>
      </c>
    </row>
    <row r="948" spans="1:16" x14ac:dyDescent="0.3">
      <c r="A948" t="str">
        <f t="shared" si="124"/>
        <v/>
      </c>
      <c r="B948" t="str">
        <f>IF('Source - Funds'!A948="","",'Source - Funds'!A948)</f>
        <v/>
      </c>
      <c r="C948" t="str">
        <f>IF('Source - Funds'!B948="","",'Source - Funds'!B948)</f>
        <v/>
      </c>
      <c r="D948" t="str">
        <f>IF('Source - Funds'!C948="","",'Source - Funds'!C948)</f>
        <v/>
      </c>
      <c r="E948" t="str">
        <f>IF('Source - Funds'!D948="","",'Source - Funds'!D948)</f>
        <v/>
      </c>
      <c r="F948" t="str">
        <f>IF('Source - Funds'!E948="","",'Source - Funds'!E948)</f>
        <v/>
      </c>
      <c r="G948" t="str">
        <f>IF('Source - Funds'!F948="","",'Source - Funds'!F948)</f>
        <v/>
      </c>
      <c r="H948" t="str">
        <f>IF('Source - Funds'!G948="","",'Source - Funds'!G948)</f>
        <v/>
      </c>
      <c r="I948" t="str">
        <f>IF('Source - Funds'!H948="","",'Source - Funds'!H948)</f>
        <v/>
      </c>
      <c r="J948" t="str">
        <f>IF('Source - Funds'!I948="","",'Source - Funds'!I948)</f>
        <v/>
      </c>
      <c r="K948" t="str">
        <f>IF('Source - Funds'!J948="","",'Source - Funds'!J948)</f>
        <v/>
      </c>
      <c r="L948">
        <f t="shared" si="125"/>
        <v>0</v>
      </c>
      <c r="M948">
        <v>1.04</v>
      </c>
      <c r="N948" s="24">
        <f t="shared" si="126"/>
        <v>0</v>
      </c>
      <c r="O948" s="24" t="str">
        <f t="shared" si="127"/>
        <v/>
      </c>
      <c r="P948" s="23" t="e">
        <f t="shared" si="128"/>
        <v>#VALUE!</v>
      </c>
    </row>
    <row r="949" spans="1:16" x14ac:dyDescent="0.3">
      <c r="A949" t="str">
        <f t="shared" si="124"/>
        <v/>
      </c>
      <c r="B949" t="str">
        <f>IF('Source - Funds'!A949="","",'Source - Funds'!A949)</f>
        <v/>
      </c>
      <c r="C949" t="str">
        <f>IF('Source - Funds'!B949="","",'Source - Funds'!B949)</f>
        <v/>
      </c>
      <c r="D949" t="str">
        <f>IF('Source - Funds'!C949="","",'Source - Funds'!C949)</f>
        <v/>
      </c>
      <c r="E949" t="str">
        <f>IF('Source - Funds'!D949="","",'Source - Funds'!D949)</f>
        <v/>
      </c>
      <c r="F949" t="str">
        <f>IF('Source - Funds'!E949="","",'Source - Funds'!E949)</f>
        <v/>
      </c>
      <c r="G949" t="str">
        <f>IF('Source - Funds'!F949="","",'Source - Funds'!F949)</f>
        <v/>
      </c>
      <c r="H949" t="str">
        <f>IF('Source - Funds'!G949="","",'Source - Funds'!G949)</f>
        <v/>
      </c>
      <c r="I949" t="str">
        <f>IF('Source - Funds'!H949="","",'Source - Funds'!H949)</f>
        <v/>
      </c>
      <c r="J949" t="str">
        <f>IF('Source - Funds'!I949="","",'Source - Funds'!I949)</f>
        <v/>
      </c>
      <c r="K949" t="str">
        <f>IF('Source - Funds'!J949="","",'Source - Funds'!J949)</f>
        <v/>
      </c>
      <c r="L949">
        <f t="shared" si="125"/>
        <v>0</v>
      </c>
      <c r="M949">
        <v>1.04</v>
      </c>
      <c r="N949" s="24">
        <f t="shared" si="126"/>
        <v>0</v>
      </c>
      <c r="O949" s="24" t="str">
        <f t="shared" si="127"/>
        <v/>
      </c>
      <c r="P949" s="23" t="e">
        <f t="shared" si="128"/>
        <v>#VALUE!</v>
      </c>
    </row>
    <row r="950" spans="1:16" x14ac:dyDescent="0.3">
      <c r="A950" t="str">
        <f t="shared" si="124"/>
        <v/>
      </c>
      <c r="B950" t="str">
        <f>IF('Source - Funds'!A950="","",'Source - Funds'!A950)</f>
        <v/>
      </c>
      <c r="C950" t="str">
        <f>IF('Source - Funds'!B950="","",'Source - Funds'!B950)</f>
        <v/>
      </c>
      <c r="D950" t="str">
        <f>IF('Source - Funds'!C950="","",'Source - Funds'!C950)</f>
        <v/>
      </c>
      <c r="E950" t="str">
        <f>IF('Source - Funds'!D950="","",'Source - Funds'!D950)</f>
        <v/>
      </c>
      <c r="F950" t="str">
        <f>IF('Source - Funds'!E950="","",'Source - Funds'!E950)</f>
        <v/>
      </c>
      <c r="G950" t="str">
        <f>IF('Source - Funds'!F950="","",'Source - Funds'!F950)</f>
        <v/>
      </c>
      <c r="H950" t="str">
        <f>IF('Source - Funds'!G950="","",'Source - Funds'!G950)</f>
        <v/>
      </c>
      <c r="I950" t="str">
        <f>IF('Source - Funds'!H950="","",'Source - Funds'!H950)</f>
        <v/>
      </c>
      <c r="J950" t="str">
        <f>IF('Source - Funds'!I950="","",'Source - Funds'!I950)</f>
        <v/>
      </c>
      <c r="K950" t="str">
        <f>IF('Source - Funds'!J950="","",'Source - Funds'!J950)</f>
        <v/>
      </c>
      <c r="L950">
        <f t="shared" si="125"/>
        <v>0</v>
      </c>
      <c r="M950">
        <v>1.04</v>
      </c>
      <c r="N950" s="24">
        <f t="shared" si="126"/>
        <v>0</v>
      </c>
      <c r="O950" s="24" t="str">
        <f t="shared" si="127"/>
        <v/>
      </c>
      <c r="P950" s="23" t="e">
        <f t="shared" si="128"/>
        <v>#VALUE!</v>
      </c>
    </row>
    <row r="951" spans="1:16" x14ac:dyDescent="0.3">
      <c r="A951" t="str">
        <f t="shared" si="124"/>
        <v/>
      </c>
      <c r="B951" t="str">
        <f>IF('Source - Funds'!A951="","",'Source - Funds'!A951)</f>
        <v/>
      </c>
      <c r="C951" t="str">
        <f>IF('Source - Funds'!B951="","",'Source - Funds'!B951)</f>
        <v/>
      </c>
      <c r="D951" t="str">
        <f>IF('Source - Funds'!C951="","",'Source - Funds'!C951)</f>
        <v/>
      </c>
      <c r="E951" t="str">
        <f>IF('Source - Funds'!D951="","",'Source - Funds'!D951)</f>
        <v/>
      </c>
      <c r="F951" t="str">
        <f>IF('Source - Funds'!E951="","",'Source - Funds'!E951)</f>
        <v/>
      </c>
      <c r="G951" t="str">
        <f>IF('Source - Funds'!F951="","",'Source - Funds'!F951)</f>
        <v/>
      </c>
      <c r="H951" t="str">
        <f>IF('Source - Funds'!G951="","",'Source - Funds'!G951)</f>
        <v/>
      </c>
      <c r="I951" t="str">
        <f>IF('Source - Funds'!H951="","",'Source - Funds'!H951)</f>
        <v/>
      </c>
      <c r="J951" t="str">
        <f>IF('Source - Funds'!I951="","",'Source - Funds'!I951)</f>
        <v/>
      </c>
      <c r="K951" t="str">
        <f>IF('Source - Funds'!J951="","",'Source - Funds'!J951)</f>
        <v/>
      </c>
      <c r="L951">
        <f t="shared" si="125"/>
        <v>0</v>
      </c>
      <c r="M951">
        <v>1.04</v>
      </c>
      <c r="N951" s="24">
        <f t="shared" si="126"/>
        <v>0</v>
      </c>
      <c r="O951" s="24" t="str">
        <f t="shared" si="127"/>
        <v/>
      </c>
      <c r="P951" s="23" t="e">
        <f t="shared" si="128"/>
        <v>#VALUE!</v>
      </c>
    </row>
    <row r="952" spans="1:16" x14ac:dyDescent="0.3">
      <c r="A952" t="str">
        <f t="shared" si="124"/>
        <v/>
      </c>
      <c r="B952" t="str">
        <f>IF('Source - Funds'!A952="","",'Source - Funds'!A952)</f>
        <v/>
      </c>
      <c r="C952" t="str">
        <f>IF('Source - Funds'!B952="","",'Source - Funds'!B952)</f>
        <v/>
      </c>
      <c r="D952" t="str">
        <f>IF('Source - Funds'!C952="","",'Source - Funds'!C952)</f>
        <v/>
      </c>
      <c r="E952" t="str">
        <f>IF('Source - Funds'!D952="","",'Source - Funds'!D952)</f>
        <v/>
      </c>
      <c r="F952" t="str">
        <f>IF('Source - Funds'!E952="","",'Source - Funds'!E952)</f>
        <v/>
      </c>
      <c r="G952" t="str">
        <f>IF('Source - Funds'!F952="","",'Source - Funds'!F952)</f>
        <v/>
      </c>
      <c r="H952" t="str">
        <f>IF('Source - Funds'!G952="","",'Source - Funds'!G952)</f>
        <v/>
      </c>
      <c r="I952" t="str">
        <f>IF('Source - Funds'!H952="","",'Source - Funds'!H952)</f>
        <v/>
      </c>
      <c r="J952" t="str">
        <f>IF('Source - Funds'!I952="","",'Source - Funds'!I952)</f>
        <v/>
      </c>
      <c r="K952" t="str">
        <f>IF('Source - Funds'!J952="","",'Source - Funds'!J952)</f>
        <v/>
      </c>
      <c r="L952">
        <f t="shared" si="125"/>
        <v>0</v>
      </c>
      <c r="M952">
        <v>1.04</v>
      </c>
      <c r="N952" s="24">
        <f t="shared" si="126"/>
        <v>0</v>
      </c>
      <c r="O952" s="24" t="str">
        <f t="shared" si="127"/>
        <v/>
      </c>
      <c r="P952" s="23" t="e">
        <f t="shared" si="128"/>
        <v>#VALUE!</v>
      </c>
    </row>
    <row r="953" spans="1:16" x14ac:dyDescent="0.3">
      <c r="A953" t="str">
        <f t="shared" si="124"/>
        <v/>
      </c>
      <c r="B953" t="str">
        <f>IF('Source - Funds'!A953="","",'Source - Funds'!A953)</f>
        <v/>
      </c>
      <c r="C953" t="str">
        <f>IF('Source - Funds'!B953="","",'Source - Funds'!B953)</f>
        <v/>
      </c>
      <c r="D953" t="str">
        <f>IF('Source - Funds'!C953="","",'Source - Funds'!C953)</f>
        <v/>
      </c>
      <c r="E953" t="str">
        <f>IF('Source - Funds'!D953="","",'Source - Funds'!D953)</f>
        <v/>
      </c>
      <c r="F953" t="str">
        <f>IF('Source - Funds'!E953="","",'Source - Funds'!E953)</f>
        <v/>
      </c>
      <c r="G953" t="str">
        <f>IF('Source - Funds'!F953="","",'Source - Funds'!F953)</f>
        <v/>
      </c>
      <c r="H953" t="str">
        <f>IF('Source - Funds'!G953="","",'Source - Funds'!G953)</f>
        <v/>
      </c>
      <c r="I953" t="str">
        <f>IF('Source - Funds'!H953="","",'Source - Funds'!H953)</f>
        <v/>
      </c>
      <c r="J953" t="str">
        <f>IF('Source - Funds'!I953="","",'Source - Funds'!I953)</f>
        <v/>
      </c>
      <c r="K953" t="str">
        <f>IF('Source - Funds'!J953="","",'Source - Funds'!J953)</f>
        <v/>
      </c>
      <c r="L953">
        <f t="shared" si="125"/>
        <v>0</v>
      </c>
      <c r="M953">
        <v>1.04</v>
      </c>
      <c r="N953" s="24">
        <f t="shared" si="126"/>
        <v>0</v>
      </c>
      <c r="O953" s="24" t="str">
        <f t="shared" si="127"/>
        <v/>
      </c>
      <c r="P953" s="23" t="e">
        <f t="shared" si="128"/>
        <v>#VALUE!</v>
      </c>
    </row>
    <row r="954" spans="1:16" x14ac:dyDescent="0.3">
      <c r="A954" t="str">
        <f t="shared" si="124"/>
        <v/>
      </c>
      <c r="B954" t="str">
        <f>IF('Source - Funds'!A954="","",'Source - Funds'!A954)</f>
        <v/>
      </c>
      <c r="C954" t="str">
        <f>IF('Source - Funds'!B954="","",'Source - Funds'!B954)</f>
        <v/>
      </c>
      <c r="D954" t="str">
        <f>IF('Source - Funds'!C954="","",'Source - Funds'!C954)</f>
        <v/>
      </c>
      <c r="E954" t="str">
        <f>IF('Source - Funds'!D954="","",'Source - Funds'!D954)</f>
        <v/>
      </c>
      <c r="F954" t="str">
        <f>IF('Source - Funds'!E954="","",'Source - Funds'!E954)</f>
        <v/>
      </c>
      <c r="G954" t="str">
        <f>IF('Source - Funds'!F954="","",'Source - Funds'!F954)</f>
        <v/>
      </c>
      <c r="H954" t="str">
        <f>IF('Source - Funds'!G954="","",'Source - Funds'!G954)</f>
        <v/>
      </c>
      <c r="I954" t="str">
        <f>IF('Source - Funds'!H954="","",'Source - Funds'!H954)</f>
        <v/>
      </c>
      <c r="J954" t="str">
        <f>IF('Source - Funds'!I954="","",'Source - Funds'!I954)</f>
        <v/>
      </c>
      <c r="K954" t="str">
        <f>IF('Source - Funds'!J954="","",'Source - Funds'!J954)</f>
        <v/>
      </c>
      <c r="L954">
        <f t="shared" si="125"/>
        <v>0</v>
      </c>
      <c r="M954">
        <v>1.04</v>
      </c>
      <c r="N954" s="24">
        <f t="shared" si="126"/>
        <v>0</v>
      </c>
      <c r="O954" s="24" t="str">
        <f t="shared" si="127"/>
        <v/>
      </c>
      <c r="P954" s="23" t="e">
        <f t="shared" si="128"/>
        <v>#VALUE!</v>
      </c>
    </row>
    <row r="955" spans="1:16" x14ac:dyDescent="0.3">
      <c r="A955" t="str">
        <f t="shared" si="124"/>
        <v/>
      </c>
      <c r="B955" t="str">
        <f>IF('Source - Funds'!A955="","",'Source - Funds'!A955)</f>
        <v/>
      </c>
      <c r="C955" t="str">
        <f>IF('Source - Funds'!B955="","",'Source - Funds'!B955)</f>
        <v/>
      </c>
      <c r="D955" t="str">
        <f>IF('Source - Funds'!C955="","",'Source - Funds'!C955)</f>
        <v/>
      </c>
      <c r="E955" t="str">
        <f>IF('Source - Funds'!D955="","",'Source - Funds'!D955)</f>
        <v/>
      </c>
      <c r="F955" t="str">
        <f>IF('Source - Funds'!E955="","",'Source - Funds'!E955)</f>
        <v/>
      </c>
      <c r="G955" t="str">
        <f>IF('Source - Funds'!F955="","",'Source - Funds'!F955)</f>
        <v/>
      </c>
      <c r="H955" t="str">
        <f>IF('Source - Funds'!G955="","",'Source - Funds'!G955)</f>
        <v/>
      </c>
      <c r="I955" t="str">
        <f>IF('Source - Funds'!H955="","",'Source - Funds'!H955)</f>
        <v/>
      </c>
      <c r="J955" t="str">
        <f>IF('Source - Funds'!I955="","",'Source - Funds'!I955)</f>
        <v/>
      </c>
      <c r="K955" t="str">
        <f>IF('Source - Funds'!J955="","",'Source - Funds'!J955)</f>
        <v/>
      </c>
      <c r="L955">
        <f t="shared" si="125"/>
        <v>0</v>
      </c>
      <c r="M955">
        <v>1.04</v>
      </c>
      <c r="N955" s="24">
        <f t="shared" si="126"/>
        <v>0</v>
      </c>
      <c r="O955" s="24" t="str">
        <f t="shared" si="127"/>
        <v/>
      </c>
      <c r="P955" s="23" t="e">
        <f t="shared" si="128"/>
        <v>#VALUE!</v>
      </c>
    </row>
    <row r="956" spans="1:16" x14ac:dyDescent="0.3">
      <c r="A956" t="str">
        <f t="shared" si="124"/>
        <v/>
      </c>
      <c r="B956" t="str">
        <f>IF('Source - Funds'!A956="","",'Source - Funds'!A956)</f>
        <v/>
      </c>
      <c r="C956" t="str">
        <f>IF('Source - Funds'!B956="","",'Source - Funds'!B956)</f>
        <v/>
      </c>
      <c r="D956" t="str">
        <f>IF('Source - Funds'!C956="","",'Source - Funds'!C956)</f>
        <v/>
      </c>
      <c r="E956" t="str">
        <f>IF('Source - Funds'!D956="","",'Source - Funds'!D956)</f>
        <v/>
      </c>
      <c r="F956" t="str">
        <f>IF('Source - Funds'!E956="","",'Source - Funds'!E956)</f>
        <v/>
      </c>
      <c r="G956" t="str">
        <f>IF('Source - Funds'!F956="","",'Source - Funds'!F956)</f>
        <v/>
      </c>
      <c r="H956" t="str">
        <f>IF('Source - Funds'!G956="","",'Source - Funds'!G956)</f>
        <v/>
      </c>
      <c r="I956" t="str">
        <f>IF('Source - Funds'!H956="","",'Source - Funds'!H956)</f>
        <v/>
      </c>
      <c r="J956" t="str">
        <f>IF('Source - Funds'!I956="","",'Source - Funds'!I956)</f>
        <v/>
      </c>
      <c r="K956" t="str">
        <f>IF('Source - Funds'!J956="","",'Source - Funds'!J956)</f>
        <v/>
      </c>
      <c r="L956">
        <f t="shared" si="125"/>
        <v>0</v>
      </c>
      <c r="M956">
        <v>1.04</v>
      </c>
      <c r="N956" s="24">
        <f t="shared" si="126"/>
        <v>0</v>
      </c>
      <c r="O956" s="24" t="str">
        <f t="shared" si="127"/>
        <v/>
      </c>
      <c r="P956" s="23" t="e">
        <f t="shared" si="128"/>
        <v>#VALUE!</v>
      </c>
    </row>
    <row r="957" spans="1:16" x14ac:dyDescent="0.3">
      <c r="A957" t="str">
        <f t="shared" si="124"/>
        <v/>
      </c>
      <c r="B957" t="str">
        <f>IF('Source - Funds'!A957="","",'Source - Funds'!A957)</f>
        <v/>
      </c>
      <c r="C957" t="str">
        <f>IF('Source - Funds'!B957="","",'Source - Funds'!B957)</f>
        <v/>
      </c>
      <c r="D957" t="str">
        <f>IF('Source - Funds'!C957="","",'Source - Funds'!C957)</f>
        <v/>
      </c>
      <c r="E957" t="str">
        <f>IF('Source - Funds'!D957="","",'Source - Funds'!D957)</f>
        <v/>
      </c>
      <c r="F957" t="str">
        <f>IF('Source - Funds'!E957="","",'Source - Funds'!E957)</f>
        <v/>
      </c>
      <c r="G957" t="str">
        <f>IF('Source - Funds'!F957="","",'Source - Funds'!F957)</f>
        <v/>
      </c>
      <c r="H957" t="str">
        <f>IF('Source - Funds'!G957="","",'Source - Funds'!G957)</f>
        <v/>
      </c>
      <c r="I957" t="str">
        <f>IF('Source - Funds'!H957="","",'Source - Funds'!H957)</f>
        <v/>
      </c>
      <c r="J957" t="str">
        <f>IF('Source - Funds'!I957="","",'Source - Funds'!I957)</f>
        <v/>
      </c>
      <c r="K957" t="str">
        <f>IF('Source - Funds'!J957="","",'Source - Funds'!J957)</f>
        <v/>
      </c>
      <c r="L957">
        <f t="shared" si="125"/>
        <v>0</v>
      </c>
      <c r="M957">
        <v>1.04</v>
      </c>
      <c r="N957" s="24">
        <f t="shared" si="126"/>
        <v>0</v>
      </c>
      <c r="O957" s="24" t="str">
        <f t="shared" si="127"/>
        <v/>
      </c>
      <c r="P957" s="23" t="e">
        <f t="shared" si="128"/>
        <v>#VALUE!</v>
      </c>
    </row>
    <row r="958" spans="1:16" x14ac:dyDescent="0.3">
      <c r="A958" t="str">
        <f t="shared" si="124"/>
        <v/>
      </c>
      <c r="B958" t="str">
        <f>IF('Source - Funds'!A958="","",'Source - Funds'!A958)</f>
        <v/>
      </c>
      <c r="C958" t="str">
        <f>IF('Source - Funds'!B958="","",'Source - Funds'!B958)</f>
        <v/>
      </c>
      <c r="D958" t="str">
        <f>IF('Source - Funds'!C958="","",'Source - Funds'!C958)</f>
        <v/>
      </c>
      <c r="E958" t="str">
        <f>IF('Source - Funds'!D958="","",'Source - Funds'!D958)</f>
        <v/>
      </c>
      <c r="F958" t="str">
        <f>IF('Source - Funds'!E958="","",'Source - Funds'!E958)</f>
        <v/>
      </c>
      <c r="G958" t="str">
        <f>IF('Source - Funds'!F958="","",'Source - Funds'!F958)</f>
        <v/>
      </c>
      <c r="H958" t="str">
        <f>IF('Source - Funds'!G958="","",'Source - Funds'!G958)</f>
        <v/>
      </c>
      <c r="I958" t="str">
        <f>IF('Source - Funds'!H958="","",'Source - Funds'!H958)</f>
        <v/>
      </c>
      <c r="J958" t="str">
        <f>IF('Source - Funds'!I958="","",'Source - Funds'!I958)</f>
        <v/>
      </c>
      <c r="K958" t="str">
        <f>IF('Source - Funds'!J958="","",'Source - Funds'!J958)</f>
        <v/>
      </c>
      <c r="L958">
        <f t="shared" si="125"/>
        <v>0</v>
      </c>
      <c r="M958">
        <v>1.04</v>
      </c>
      <c r="N958" s="24">
        <f t="shared" si="126"/>
        <v>0</v>
      </c>
      <c r="O958" s="24" t="str">
        <f t="shared" si="127"/>
        <v/>
      </c>
      <c r="P958" s="23" t="e">
        <f t="shared" si="128"/>
        <v>#VALUE!</v>
      </c>
    </row>
    <row r="959" spans="1:16" x14ac:dyDescent="0.3">
      <c r="A959" t="str">
        <f t="shared" si="124"/>
        <v/>
      </c>
      <c r="B959" t="str">
        <f>IF('Source - Funds'!A959="","",'Source - Funds'!A959)</f>
        <v/>
      </c>
      <c r="C959" t="str">
        <f>IF('Source - Funds'!B959="","",'Source - Funds'!B959)</f>
        <v/>
      </c>
      <c r="D959" t="str">
        <f>IF('Source - Funds'!C959="","",'Source - Funds'!C959)</f>
        <v/>
      </c>
      <c r="E959" t="str">
        <f>IF('Source - Funds'!D959="","",'Source - Funds'!D959)</f>
        <v/>
      </c>
      <c r="F959" t="str">
        <f>IF('Source - Funds'!E959="","",'Source - Funds'!E959)</f>
        <v/>
      </c>
      <c r="G959" t="str">
        <f>IF('Source - Funds'!F959="","",'Source - Funds'!F959)</f>
        <v/>
      </c>
      <c r="H959" t="str">
        <f>IF('Source - Funds'!G959="","",'Source - Funds'!G959)</f>
        <v/>
      </c>
      <c r="I959" t="str">
        <f>IF('Source - Funds'!H959="","",'Source - Funds'!H959)</f>
        <v/>
      </c>
      <c r="J959" t="str">
        <f>IF('Source - Funds'!I959="","",'Source - Funds'!I959)</f>
        <v/>
      </c>
      <c r="K959" t="str">
        <f>IF('Source - Funds'!J959="","",'Source - Funds'!J959)</f>
        <v/>
      </c>
      <c r="L959">
        <f t="shared" si="125"/>
        <v>0</v>
      </c>
      <c r="M959">
        <v>1.04</v>
      </c>
      <c r="N959" s="24">
        <f t="shared" si="126"/>
        <v>0</v>
      </c>
      <c r="O959" s="24" t="str">
        <f t="shared" si="127"/>
        <v/>
      </c>
      <c r="P959" s="23" t="e">
        <f t="shared" si="128"/>
        <v>#VALUE!</v>
      </c>
    </row>
    <row r="960" spans="1:16" x14ac:dyDescent="0.3">
      <c r="A960" t="str">
        <f t="shared" si="124"/>
        <v/>
      </c>
      <c r="B960" t="str">
        <f>IF('Source - Funds'!A960="","",'Source - Funds'!A960)</f>
        <v/>
      </c>
      <c r="C960" t="str">
        <f>IF('Source - Funds'!B960="","",'Source - Funds'!B960)</f>
        <v/>
      </c>
      <c r="D960" t="str">
        <f>IF('Source - Funds'!C960="","",'Source - Funds'!C960)</f>
        <v/>
      </c>
      <c r="E960" t="str">
        <f>IF('Source - Funds'!D960="","",'Source - Funds'!D960)</f>
        <v/>
      </c>
      <c r="F960" t="str">
        <f>IF('Source - Funds'!E960="","",'Source - Funds'!E960)</f>
        <v/>
      </c>
      <c r="G960" t="str">
        <f>IF('Source - Funds'!F960="","",'Source - Funds'!F960)</f>
        <v/>
      </c>
      <c r="H960" t="str">
        <f>IF('Source - Funds'!G960="","",'Source - Funds'!G960)</f>
        <v/>
      </c>
      <c r="I960" t="str">
        <f>IF('Source - Funds'!H960="","",'Source - Funds'!H960)</f>
        <v/>
      </c>
      <c r="J960" t="str">
        <f>IF('Source - Funds'!I960="","",'Source - Funds'!I960)</f>
        <v/>
      </c>
      <c r="K960" t="str">
        <f>IF('Source - Funds'!J960="","",'Source - Funds'!J960)</f>
        <v/>
      </c>
      <c r="L960">
        <f t="shared" si="125"/>
        <v>0</v>
      </c>
      <c r="M960">
        <v>1.04</v>
      </c>
      <c r="N960" s="24">
        <f t="shared" si="126"/>
        <v>0</v>
      </c>
      <c r="O960" s="24" t="str">
        <f t="shared" si="127"/>
        <v/>
      </c>
      <c r="P960" s="23" t="e">
        <f t="shared" si="128"/>
        <v>#VALUE!</v>
      </c>
    </row>
    <row r="961" spans="1:16" x14ac:dyDescent="0.3">
      <c r="A961" t="str">
        <f t="shared" si="124"/>
        <v/>
      </c>
      <c r="B961" t="str">
        <f>IF('Source - Funds'!A961="","",'Source - Funds'!A961)</f>
        <v/>
      </c>
      <c r="C961" t="str">
        <f>IF('Source - Funds'!B961="","",'Source - Funds'!B961)</f>
        <v/>
      </c>
      <c r="D961" t="str">
        <f>IF('Source - Funds'!C961="","",'Source - Funds'!C961)</f>
        <v/>
      </c>
      <c r="E961" t="str">
        <f>IF('Source - Funds'!D961="","",'Source - Funds'!D961)</f>
        <v/>
      </c>
      <c r="F961" t="str">
        <f>IF('Source - Funds'!E961="","",'Source - Funds'!E961)</f>
        <v/>
      </c>
      <c r="G961" t="str">
        <f>IF('Source - Funds'!F961="","",'Source - Funds'!F961)</f>
        <v/>
      </c>
      <c r="H961" t="str">
        <f>IF('Source - Funds'!G961="","",'Source - Funds'!G961)</f>
        <v/>
      </c>
      <c r="I961" t="str">
        <f>IF('Source - Funds'!H961="","",'Source - Funds'!H961)</f>
        <v/>
      </c>
      <c r="J961" t="str">
        <f>IF('Source - Funds'!I961="","",'Source - Funds'!I961)</f>
        <v/>
      </c>
      <c r="K961" t="str">
        <f>IF('Source - Funds'!J961="","",'Source - Funds'!J961)</f>
        <v/>
      </c>
      <c r="L961">
        <f t="shared" si="125"/>
        <v>0</v>
      </c>
      <c r="M961">
        <v>1.04</v>
      </c>
      <c r="N961" s="24">
        <f t="shared" si="126"/>
        <v>0</v>
      </c>
      <c r="O961" s="24" t="str">
        <f t="shared" si="127"/>
        <v/>
      </c>
      <c r="P961" s="23" t="e">
        <f t="shared" si="128"/>
        <v>#VALUE!</v>
      </c>
    </row>
    <row r="962" spans="1:16" x14ac:dyDescent="0.3">
      <c r="A962" t="str">
        <f t="shared" si="124"/>
        <v/>
      </c>
      <c r="B962" t="str">
        <f>IF('Source - Funds'!A962="","",'Source - Funds'!A962)</f>
        <v/>
      </c>
      <c r="C962" t="str">
        <f>IF('Source - Funds'!B962="","",'Source - Funds'!B962)</f>
        <v/>
      </c>
      <c r="D962" t="str">
        <f>IF('Source - Funds'!C962="","",'Source - Funds'!C962)</f>
        <v/>
      </c>
      <c r="E962" t="str">
        <f>IF('Source - Funds'!D962="","",'Source - Funds'!D962)</f>
        <v/>
      </c>
      <c r="F962" t="str">
        <f>IF('Source - Funds'!E962="","",'Source - Funds'!E962)</f>
        <v/>
      </c>
      <c r="G962" t="str">
        <f>IF('Source - Funds'!F962="","",'Source - Funds'!F962)</f>
        <v/>
      </c>
      <c r="H962" t="str">
        <f>IF('Source - Funds'!G962="","",'Source - Funds'!G962)</f>
        <v/>
      </c>
      <c r="I962" t="str">
        <f>IF('Source - Funds'!H962="","",'Source - Funds'!H962)</f>
        <v/>
      </c>
      <c r="J962" t="str">
        <f>IF('Source - Funds'!I962="","",'Source - Funds'!I962)</f>
        <v/>
      </c>
      <c r="K962" t="str">
        <f>IF('Source - Funds'!J962="","",'Source - Funds'!J962)</f>
        <v/>
      </c>
      <c r="L962">
        <f t="shared" si="125"/>
        <v>0</v>
      </c>
      <c r="M962">
        <v>1.04</v>
      </c>
      <c r="N962" s="24">
        <f t="shared" si="126"/>
        <v>0</v>
      </c>
      <c r="O962" s="24" t="str">
        <f t="shared" si="127"/>
        <v/>
      </c>
      <c r="P962" s="23" t="e">
        <f t="shared" si="128"/>
        <v>#VALUE!</v>
      </c>
    </row>
    <row r="963" spans="1:16" x14ac:dyDescent="0.3">
      <c r="A963" t="str">
        <f t="shared" ref="A963:A1000" si="129">IF(K963="N",C963&amp;D963&amp;E963,J963&amp;D963&amp;E963)</f>
        <v/>
      </c>
      <c r="B963" t="str">
        <f>IF('Source - Funds'!A963="","",'Source - Funds'!A963)</f>
        <v/>
      </c>
      <c r="C963" t="str">
        <f>IF('Source - Funds'!B963="","",'Source - Funds'!B963)</f>
        <v/>
      </c>
      <c r="D963" t="str">
        <f>IF('Source - Funds'!C963="","",'Source - Funds'!C963)</f>
        <v/>
      </c>
      <c r="E963" t="str">
        <f>IF('Source - Funds'!D963="","",'Source - Funds'!D963)</f>
        <v/>
      </c>
      <c r="F963" t="str">
        <f>IF('Source - Funds'!E963="","",'Source - Funds'!E963)</f>
        <v/>
      </c>
      <c r="G963" t="str">
        <f>IF('Source - Funds'!F963="","",'Source - Funds'!F963)</f>
        <v/>
      </c>
      <c r="H963" t="str">
        <f>IF('Source - Funds'!G963="","",'Source - Funds'!G963)</f>
        <v/>
      </c>
      <c r="I963" t="str">
        <f>IF('Source - Funds'!H963="","",'Source - Funds'!H963)</f>
        <v/>
      </c>
      <c r="J963" t="str">
        <f>IF('Source - Funds'!I963="","",'Source - Funds'!I963)</f>
        <v/>
      </c>
      <c r="K963" t="str">
        <f>IF('Source - Funds'!J963="","",'Source - Funds'!J963)</f>
        <v/>
      </c>
      <c r="L963">
        <f t="shared" ref="L963:L1000" si="130">SUMIF(A:A,A963,I:I)</f>
        <v>0</v>
      </c>
      <c r="M963">
        <v>1.04</v>
      </c>
      <c r="N963" s="24">
        <f t="shared" ref="N963:N1000" si="131">M963*L963</f>
        <v>0</v>
      </c>
      <c r="O963" s="24" t="str">
        <f t="shared" ref="O963:O1000" si="132">IF(N963&gt;0,N963-1,"")</f>
        <v/>
      </c>
      <c r="P963" s="23" t="e">
        <f t="shared" ref="P963:P1000" si="133">ROUNDDOWN(O963,0)</f>
        <v>#VALUE!</v>
      </c>
    </row>
    <row r="964" spans="1:16" x14ac:dyDescent="0.3">
      <c r="A964" t="str">
        <f t="shared" si="129"/>
        <v/>
      </c>
      <c r="B964" t="str">
        <f>IF('Source - Funds'!A964="","",'Source - Funds'!A964)</f>
        <v/>
      </c>
      <c r="C964" t="str">
        <f>IF('Source - Funds'!B964="","",'Source - Funds'!B964)</f>
        <v/>
      </c>
      <c r="D964" t="str">
        <f>IF('Source - Funds'!C964="","",'Source - Funds'!C964)</f>
        <v/>
      </c>
      <c r="E964" t="str">
        <f>IF('Source - Funds'!D964="","",'Source - Funds'!D964)</f>
        <v/>
      </c>
      <c r="F964" t="str">
        <f>IF('Source - Funds'!E964="","",'Source - Funds'!E964)</f>
        <v/>
      </c>
      <c r="G964" t="str">
        <f>IF('Source - Funds'!F964="","",'Source - Funds'!F964)</f>
        <v/>
      </c>
      <c r="H964" t="str">
        <f>IF('Source - Funds'!G964="","",'Source - Funds'!G964)</f>
        <v/>
      </c>
      <c r="I964" t="str">
        <f>IF('Source - Funds'!H964="","",'Source - Funds'!H964)</f>
        <v/>
      </c>
      <c r="J964" t="str">
        <f>IF('Source - Funds'!I964="","",'Source - Funds'!I964)</f>
        <v/>
      </c>
      <c r="K964" t="str">
        <f>IF('Source - Funds'!J964="","",'Source - Funds'!J964)</f>
        <v/>
      </c>
      <c r="L964">
        <f t="shared" si="130"/>
        <v>0</v>
      </c>
      <c r="M964">
        <v>1.04</v>
      </c>
      <c r="N964" s="24">
        <f t="shared" si="131"/>
        <v>0</v>
      </c>
      <c r="O964" s="24" t="str">
        <f t="shared" si="132"/>
        <v/>
      </c>
      <c r="P964" s="23" t="e">
        <f t="shared" si="133"/>
        <v>#VALUE!</v>
      </c>
    </row>
    <row r="965" spans="1:16" x14ac:dyDescent="0.3">
      <c r="A965" t="str">
        <f t="shared" si="129"/>
        <v/>
      </c>
      <c r="B965" t="str">
        <f>IF('Source - Funds'!A965="","",'Source - Funds'!A965)</f>
        <v/>
      </c>
      <c r="C965" t="str">
        <f>IF('Source - Funds'!B965="","",'Source - Funds'!B965)</f>
        <v/>
      </c>
      <c r="D965" t="str">
        <f>IF('Source - Funds'!C965="","",'Source - Funds'!C965)</f>
        <v/>
      </c>
      <c r="E965" t="str">
        <f>IF('Source - Funds'!D965="","",'Source - Funds'!D965)</f>
        <v/>
      </c>
      <c r="F965" t="str">
        <f>IF('Source - Funds'!E965="","",'Source - Funds'!E965)</f>
        <v/>
      </c>
      <c r="G965" t="str">
        <f>IF('Source - Funds'!F965="","",'Source - Funds'!F965)</f>
        <v/>
      </c>
      <c r="H965" t="str">
        <f>IF('Source - Funds'!G965="","",'Source - Funds'!G965)</f>
        <v/>
      </c>
      <c r="I965" t="str">
        <f>IF('Source - Funds'!H965="","",'Source - Funds'!H965)</f>
        <v/>
      </c>
      <c r="J965" t="str">
        <f>IF('Source - Funds'!I965="","",'Source - Funds'!I965)</f>
        <v/>
      </c>
      <c r="K965" t="str">
        <f>IF('Source - Funds'!J965="","",'Source - Funds'!J965)</f>
        <v/>
      </c>
      <c r="L965">
        <f t="shared" si="130"/>
        <v>0</v>
      </c>
      <c r="M965">
        <v>1.04</v>
      </c>
      <c r="N965" s="24">
        <f t="shared" si="131"/>
        <v>0</v>
      </c>
      <c r="O965" s="24" t="str">
        <f t="shared" si="132"/>
        <v/>
      </c>
      <c r="P965" s="23" t="e">
        <f t="shared" si="133"/>
        <v>#VALUE!</v>
      </c>
    </row>
    <row r="966" spans="1:16" x14ac:dyDescent="0.3">
      <c r="A966" t="str">
        <f t="shared" si="129"/>
        <v/>
      </c>
      <c r="B966" t="str">
        <f>IF('Source - Funds'!A966="","",'Source - Funds'!A966)</f>
        <v/>
      </c>
      <c r="C966" t="str">
        <f>IF('Source - Funds'!B966="","",'Source - Funds'!B966)</f>
        <v/>
      </c>
      <c r="D966" t="str">
        <f>IF('Source - Funds'!C966="","",'Source - Funds'!C966)</f>
        <v/>
      </c>
      <c r="E966" t="str">
        <f>IF('Source - Funds'!D966="","",'Source - Funds'!D966)</f>
        <v/>
      </c>
      <c r="F966" t="str">
        <f>IF('Source - Funds'!E966="","",'Source - Funds'!E966)</f>
        <v/>
      </c>
      <c r="G966" t="str">
        <f>IF('Source - Funds'!F966="","",'Source - Funds'!F966)</f>
        <v/>
      </c>
      <c r="H966" t="str">
        <f>IF('Source - Funds'!G966="","",'Source - Funds'!G966)</f>
        <v/>
      </c>
      <c r="I966" t="str">
        <f>IF('Source - Funds'!H966="","",'Source - Funds'!H966)</f>
        <v/>
      </c>
      <c r="J966" t="str">
        <f>IF('Source - Funds'!I966="","",'Source - Funds'!I966)</f>
        <v/>
      </c>
      <c r="K966" t="str">
        <f>IF('Source - Funds'!J966="","",'Source - Funds'!J966)</f>
        <v/>
      </c>
      <c r="L966">
        <f t="shared" si="130"/>
        <v>0</v>
      </c>
      <c r="M966">
        <v>1.04</v>
      </c>
      <c r="N966" s="24">
        <f t="shared" si="131"/>
        <v>0</v>
      </c>
      <c r="O966" s="24" t="str">
        <f t="shared" si="132"/>
        <v/>
      </c>
      <c r="P966" s="23" t="e">
        <f t="shared" si="133"/>
        <v>#VALUE!</v>
      </c>
    </row>
    <row r="967" spans="1:16" x14ac:dyDescent="0.3">
      <c r="A967" t="str">
        <f t="shared" si="129"/>
        <v/>
      </c>
      <c r="B967" t="str">
        <f>IF('Source - Funds'!A967="","",'Source - Funds'!A967)</f>
        <v/>
      </c>
      <c r="C967" t="str">
        <f>IF('Source - Funds'!B967="","",'Source - Funds'!B967)</f>
        <v/>
      </c>
      <c r="D967" t="str">
        <f>IF('Source - Funds'!C967="","",'Source - Funds'!C967)</f>
        <v/>
      </c>
      <c r="E967" t="str">
        <f>IF('Source - Funds'!D967="","",'Source - Funds'!D967)</f>
        <v/>
      </c>
      <c r="F967" t="str">
        <f>IF('Source - Funds'!E967="","",'Source - Funds'!E967)</f>
        <v/>
      </c>
      <c r="G967" t="str">
        <f>IF('Source - Funds'!F967="","",'Source - Funds'!F967)</f>
        <v/>
      </c>
      <c r="H967" t="str">
        <f>IF('Source - Funds'!G967="","",'Source - Funds'!G967)</f>
        <v/>
      </c>
      <c r="I967" t="str">
        <f>IF('Source - Funds'!H967="","",'Source - Funds'!H967)</f>
        <v/>
      </c>
      <c r="J967" t="str">
        <f>IF('Source - Funds'!I967="","",'Source - Funds'!I967)</f>
        <v/>
      </c>
      <c r="K967" t="str">
        <f>IF('Source - Funds'!J967="","",'Source - Funds'!J967)</f>
        <v/>
      </c>
      <c r="L967">
        <f t="shared" si="130"/>
        <v>0</v>
      </c>
      <c r="M967">
        <v>1.04</v>
      </c>
      <c r="N967" s="24">
        <f t="shared" si="131"/>
        <v>0</v>
      </c>
      <c r="O967" s="24" t="str">
        <f t="shared" si="132"/>
        <v/>
      </c>
      <c r="P967" s="23" t="e">
        <f t="shared" si="133"/>
        <v>#VALUE!</v>
      </c>
    </row>
    <row r="968" spans="1:16" x14ac:dyDescent="0.3">
      <c r="A968" t="str">
        <f t="shared" si="129"/>
        <v/>
      </c>
      <c r="B968" t="str">
        <f>IF('Source - Funds'!A968="","",'Source - Funds'!A968)</f>
        <v/>
      </c>
      <c r="C968" t="str">
        <f>IF('Source - Funds'!B968="","",'Source - Funds'!B968)</f>
        <v/>
      </c>
      <c r="D968" t="str">
        <f>IF('Source - Funds'!C968="","",'Source - Funds'!C968)</f>
        <v/>
      </c>
      <c r="E968" t="str">
        <f>IF('Source - Funds'!D968="","",'Source - Funds'!D968)</f>
        <v/>
      </c>
      <c r="F968" t="str">
        <f>IF('Source - Funds'!E968="","",'Source - Funds'!E968)</f>
        <v/>
      </c>
      <c r="G968" t="str">
        <f>IF('Source - Funds'!F968="","",'Source - Funds'!F968)</f>
        <v/>
      </c>
      <c r="H968" t="str">
        <f>IF('Source - Funds'!G968="","",'Source - Funds'!G968)</f>
        <v/>
      </c>
      <c r="I968" t="str">
        <f>IF('Source - Funds'!H968="","",'Source - Funds'!H968)</f>
        <v/>
      </c>
      <c r="J968" t="str">
        <f>IF('Source - Funds'!I968="","",'Source - Funds'!I968)</f>
        <v/>
      </c>
      <c r="K968" t="str">
        <f>IF('Source - Funds'!J968="","",'Source - Funds'!J968)</f>
        <v/>
      </c>
      <c r="L968">
        <f t="shared" si="130"/>
        <v>0</v>
      </c>
      <c r="M968">
        <v>1.04</v>
      </c>
      <c r="N968" s="24">
        <f t="shared" si="131"/>
        <v>0</v>
      </c>
      <c r="O968" s="24" t="str">
        <f t="shared" si="132"/>
        <v/>
      </c>
      <c r="P968" s="23" t="e">
        <f t="shared" si="133"/>
        <v>#VALUE!</v>
      </c>
    </row>
    <row r="969" spans="1:16" x14ac:dyDescent="0.3">
      <c r="A969" t="str">
        <f t="shared" si="129"/>
        <v/>
      </c>
      <c r="B969" t="str">
        <f>IF('Source - Funds'!A969="","",'Source - Funds'!A969)</f>
        <v/>
      </c>
      <c r="C969" t="str">
        <f>IF('Source - Funds'!B969="","",'Source - Funds'!B969)</f>
        <v/>
      </c>
      <c r="D969" t="str">
        <f>IF('Source - Funds'!C969="","",'Source - Funds'!C969)</f>
        <v/>
      </c>
      <c r="E969" t="str">
        <f>IF('Source - Funds'!D969="","",'Source - Funds'!D969)</f>
        <v/>
      </c>
      <c r="F969" t="str">
        <f>IF('Source - Funds'!E969="","",'Source - Funds'!E969)</f>
        <v/>
      </c>
      <c r="G969" t="str">
        <f>IF('Source - Funds'!F969="","",'Source - Funds'!F969)</f>
        <v/>
      </c>
      <c r="H969" t="str">
        <f>IF('Source - Funds'!G969="","",'Source - Funds'!G969)</f>
        <v/>
      </c>
      <c r="I969" t="str">
        <f>IF('Source - Funds'!H969="","",'Source - Funds'!H969)</f>
        <v/>
      </c>
      <c r="J969" t="str">
        <f>IF('Source - Funds'!I969="","",'Source - Funds'!I969)</f>
        <v/>
      </c>
      <c r="K969" t="str">
        <f>IF('Source - Funds'!J969="","",'Source - Funds'!J969)</f>
        <v/>
      </c>
      <c r="L969">
        <f t="shared" si="130"/>
        <v>0</v>
      </c>
      <c r="M969">
        <v>1.04</v>
      </c>
      <c r="N969" s="24">
        <f t="shared" si="131"/>
        <v>0</v>
      </c>
      <c r="O969" s="24" t="str">
        <f t="shared" si="132"/>
        <v/>
      </c>
      <c r="P969" s="23" t="e">
        <f t="shared" si="133"/>
        <v>#VALUE!</v>
      </c>
    </row>
    <row r="970" spans="1:16" x14ac:dyDescent="0.3">
      <c r="A970" t="str">
        <f t="shared" si="129"/>
        <v/>
      </c>
      <c r="B970" t="str">
        <f>IF('Source - Funds'!A970="","",'Source - Funds'!A970)</f>
        <v/>
      </c>
      <c r="C970" t="str">
        <f>IF('Source - Funds'!B970="","",'Source - Funds'!B970)</f>
        <v/>
      </c>
      <c r="D970" t="str">
        <f>IF('Source - Funds'!C970="","",'Source - Funds'!C970)</f>
        <v/>
      </c>
      <c r="E970" t="str">
        <f>IF('Source - Funds'!D970="","",'Source - Funds'!D970)</f>
        <v/>
      </c>
      <c r="F970" t="str">
        <f>IF('Source - Funds'!E970="","",'Source - Funds'!E970)</f>
        <v/>
      </c>
      <c r="G970" t="str">
        <f>IF('Source - Funds'!F970="","",'Source - Funds'!F970)</f>
        <v/>
      </c>
      <c r="H970" t="str">
        <f>IF('Source - Funds'!G970="","",'Source - Funds'!G970)</f>
        <v/>
      </c>
      <c r="I970" t="str">
        <f>IF('Source - Funds'!H970="","",'Source - Funds'!H970)</f>
        <v/>
      </c>
      <c r="J970" t="str">
        <f>IF('Source - Funds'!I970="","",'Source - Funds'!I970)</f>
        <v/>
      </c>
      <c r="K970" t="str">
        <f>IF('Source - Funds'!J970="","",'Source - Funds'!J970)</f>
        <v/>
      </c>
      <c r="L970">
        <f t="shared" si="130"/>
        <v>0</v>
      </c>
      <c r="M970">
        <v>1.04</v>
      </c>
      <c r="N970" s="24">
        <f t="shared" si="131"/>
        <v>0</v>
      </c>
      <c r="O970" s="24" t="str">
        <f t="shared" si="132"/>
        <v/>
      </c>
      <c r="P970" s="23" t="e">
        <f t="shared" si="133"/>
        <v>#VALUE!</v>
      </c>
    </row>
    <row r="971" spans="1:16" x14ac:dyDescent="0.3">
      <c r="A971" t="str">
        <f t="shared" si="129"/>
        <v/>
      </c>
      <c r="B971" t="str">
        <f>IF('Source - Funds'!A971="","",'Source - Funds'!A971)</f>
        <v/>
      </c>
      <c r="C971" t="str">
        <f>IF('Source - Funds'!B971="","",'Source - Funds'!B971)</f>
        <v/>
      </c>
      <c r="D971" t="str">
        <f>IF('Source - Funds'!C971="","",'Source - Funds'!C971)</f>
        <v/>
      </c>
      <c r="E971" t="str">
        <f>IF('Source - Funds'!D971="","",'Source - Funds'!D971)</f>
        <v/>
      </c>
      <c r="F971" t="str">
        <f>IF('Source - Funds'!E971="","",'Source - Funds'!E971)</f>
        <v/>
      </c>
      <c r="G971" t="str">
        <f>IF('Source - Funds'!F971="","",'Source - Funds'!F971)</f>
        <v/>
      </c>
      <c r="H971" t="str">
        <f>IF('Source - Funds'!G971="","",'Source - Funds'!G971)</f>
        <v/>
      </c>
      <c r="I971" t="str">
        <f>IF('Source - Funds'!H971="","",'Source - Funds'!H971)</f>
        <v/>
      </c>
      <c r="J971" t="str">
        <f>IF('Source - Funds'!I971="","",'Source - Funds'!I971)</f>
        <v/>
      </c>
      <c r="K971" t="str">
        <f>IF('Source - Funds'!J971="","",'Source - Funds'!J971)</f>
        <v/>
      </c>
      <c r="L971">
        <f t="shared" si="130"/>
        <v>0</v>
      </c>
      <c r="M971">
        <v>1.04</v>
      </c>
      <c r="N971" s="24">
        <f t="shared" si="131"/>
        <v>0</v>
      </c>
      <c r="O971" s="24" t="str">
        <f t="shared" si="132"/>
        <v/>
      </c>
      <c r="P971" s="23" t="e">
        <f t="shared" si="133"/>
        <v>#VALUE!</v>
      </c>
    </row>
    <row r="972" spans="1:16" x14ac:dyDescent="0.3">
      <c r="A972" t="str">
        <f t="shared" si="129"/>
        <v/>
      </c>
      <c r="B972" t="str">
        <f>IF('Source - Funds'!A972="","",'Source - Funds'!A972)</f>
        <v/>
      </c>
      <c r="C972" t="str">
        <f>IF('Source - Funds'!B972="","",'Source - Funds'!B972)</f>
        <v/>
      </c>
      <c r="D972" t="str">
        <f>IF('Source - Funds'!C972="","",'Source - Funds'!C972)</f>
        <v/>
      </c>
      <c r="E972" t="str">
        <f>IF('Source - Funds'!D972="","",'Source - Funds'!D972)</f>
        <v/>
      </c>
      <c r="F972" t="str">
        <f>IF('Source - Funds'!E972="","",'Source - Funds'!E972)</f>
        <v/>
      </c>
      <c r="G972" t="str">
        <f>IF('Source - Funds'!F972="","",'Source - Funds'!F972)</f>
        <v/>
      </c>
      <c r="H972" t="str">
        <f>IF('Source - Funds'!G972="","",'Source - Funds'!G972)</f>
        <v/>
      </c>
      <c r="I972" t="str">
        <f>IF('Source - Funds'!H972="","",'Source - Funds'!H972)</f>
        <v/>
      </c>
      <c r="J972" t="str">
        <f>IF('Source - Funds'!I972="","",'Source - Funds'!I972)</f>
        <v/>
      </c>
      <c r="K972" t="str">
        <f>IF('Source - Funds'!J972="","",'Source - Funds'!J972)</f>
        <v/>
      </c>
      <c r="L972">
        <f t="shared" si="130"/>
        <v>0</v>
      </c>
      <c r="M972">
        <v>1.04</v>
      </c>
      <c r="N972" s="24">
        <f t="shared" si="131"/>
        <v>0</v>
      </c>
      <c r="O972" s="24" t="str">
        <f t="shared" si="132"/>
        <v/>
      </c>
      <c r="P972" s="23" t="e">
        <f t="shared" si="133"/>
        <v>#VALUE!</v>
      </c>
    </row>
    <row r="973" spans="1:16" x14ac:dyDescent="0.3">
      <c r="A973" t="str">
        <f t="shared" si="129"/>
        <v/>
      </c>
      <c r="B973" t="str">
        <f>IF('Source - Funds'!A973="","",'Source - Funds'!A973)</f>
        <v/>
      </c>
      <c r="C973" t="str">
        <f>IF('Source - Funds'!B973="","",'Source - Funds'!B973)</f>
        <v/>
      </c>
      <c r="D973" t="str">
        <f>IF('Source - Funds'!C973="","",'Source - Funds'!C973)</f>
        <v/>
      </c>
      <c r="E973" t="str">
        <f>IF('Source - Funds'!D973="","",'Source - Funds'!D973)</f>
        <v/>
      </c>
      <c r="F973" t="str">
        <f>IF('Source - Funds'!E973="","",'Source - Funds'!E973)</f>
        <v/>
      </c>
      <c r="G973" t="str">
        <f>IF('Source - Funds'!F973="","",'Source - Funds'!F973)</f>
        <v/>
      </c>
      <c r="H973" t="str">
        <f>IF('Source - Funds'!G973="","",'Source - Funds'!G973)</f>
        <v/>
      </c>
      <c r="I973" t="str">
        <f>IF('Source - Funds'!H973="","",'Source - Funds'!H973)</f>
        <v/>
      </c>
      <c r="J973" t="str">
        <f>IF('Source - Funds'!I973="","",'Source - Funds'!I973)</f>
        <v/>
      </c>
      <c r="K973" t="str">
        <f>IF('Source - Funds'!J973="","",'Source - Funds'!J973)</f>
        <v/>
      </c>
      <c r="L973">
        <f t="shared" si="130"/>
        <v>0</v>
      </c>
      <c r="M973">
        <v>1.04</v>
      </c>
      <c r="N973" s="24">
        <f t="shared" si="131"/>
        <v>0</v>
      </c>
      <c r="O973" s="24" t="str">
        <f t="shared" si="132"/>
        <v/>
      </c>
      <c r="P973" s="23" t="e">
        <f t="shared" si="133"/>
        <v>#VALUE!</v>
      </c>
    </row>
    <row r="974" spans="1:16" x14ac:dyDescent="0.3">
      <c r="A974" t="str">
        <f t="shared" si="129"/>
        <v/>
      </c>
      <c r="B974" t="str">
        <f>IF('Source - Funds'!A974="","",'Source - Funds'!A974)</f>
        <v/>
      </c>
      <c r="C974" t="str">
        <f>IF('Source - Funds'!B974="","",'Source - Funds'!B974)</f>
        <v/>
      </c>
      <c r="D974" t="str">
        <f>IF('Source - Funds'!C974="","",'Source - Funds'!C974)</f>
        <v/>
      </c>
      <c r="E974" t="str">
        <f>IF('Source - Funds'!D974="","",'Source - Funds'!D974)</f>
        <v/>
      </c>
      <c r="F974" t="str">
        <f>IF('Source - Funds'!E974="","",'Source - Funds'!E974)</f>
        <v/>
      </c>
      <c r="G974" t="str">
        <f>IF('Source - Funds'!F974="","",'Source - Funds'!F974)</f>
        <v/>
      </c>
      <c r="H974" t="str">
        <f>IF('Source - Funds'!G974="","",'Source - Funds'!G974)</f>
        <v/>
      </c>
      <c r="I974" t="str">
        <f>IF('Source - Funds'!H974="","",'Source - Funds'!H974)</f>
        <v/>
      </c>
      <c r="J974" t="str">
        <f>IF('Source - Funds'!I974="","",'Source - Funds'!I974)</f>
        <v/>
      </c>
      <c r="K974" t="str">
        <f>IF('Source - Funds'!J974="","",'Source - Funds'!J974)</f>
        <v/>
      </c>
      <c r="L974">
        <f t="shared" si="130"/>
        <v>0</v>
      </c>
      <c r="M974">
        <v>1.04</v>
      </c>
      <c r="N974" s="24">
        <f t="shared" si="131"/>
        <v>0</v>
      </c>
      <c r="O974" s="24" t="str">
        <f t="shared" si="132"/>
        <v/>
      </c>
      <c r="P974" s="23" t="e">
        <f t="shared" si="133"/>
        <v>#VALUE!</v>
      </c>
    </row>
    <row r="975" spans="1:16" x14ac:dyDescent="0.3">
      <c r="A975" t="str">
        <f t="shared" si="129"/>
        <v/>
      </c>
      <c r="B975" t="str">
        <f>IF('Source - Funds'!A975="","",'Source - Funds'!A975)</f>
        <v/>
      </c>
      <c r="C975" t="str">
        <f>IF('Source - Funds'!B975="","",'Source - Funds'!B975)</f>
        <v/>
      </c>
      <c r="D975" t="str">
        <f>IF('Source - Funds'!C975="","",'Source - Funds'!C975)</f>
        <v/>
      </c>
      <c r="E975" t="str">
        <f>IF('Source - Funds'!D975="","",'Source - Funds'!D975)</f>
        <v/>
      </c>
      <c r="F975" t="str">
        <f>IF('Source - Funds'!E975="","",'Source - Funds'!E975)</f>
        <v/>
      </c>
      <c r="G975" t="str">
        <f>IF('Source - Funds'!F975="","",'Source - Funds'!F975)</f>
        <v/>
      </c>
      <c r="H975" t="str">
        <f>IF('Source - Funds'!G975="","",'Source - Funds'!G975)</f>
        <v/>
      </c>
      <c r="I975" t="str">
        <f>IF('Source - Funds'!H975="","",'Source - Funds'!H975)</f>
        <v/>
      </c>
      <c r="J975" t="str">
        <f>IF('Source - Funds'!I975="","",'Source - Funds'!I975)</f>
        <v/>
      </c>
      <c r="K975" t="str">
        <f>IF('Source - Funds'!J975="","",'Source - Funds'!J975)</f>
        <v/>
      </c>
      <c r="L975">
        <f t="shared" si="130"/>
        <v>0</v>
      </c>
      <c r="M975">
        <v>1.04</v>
      </c>
      <c r="N975" s="24">
        <f t="shared" si="131"/>
        <v>0</v>
      </c>
      <c r="O975" s="24" t="str">
        <f t="shared" si="132"/>
        <v/>
      </c>
      <c r="P975" s="23" t="e">
        <f t="shared" si="133"/>
        <v>#VALUE!</v>
      </c>
    </row>
    <row r="976" spans="1:16" x14ac:dyDescent="0.3">
      <c r="A976" t="str">
        <f t="shared" si="129"/>
        <v/>
      </c>
      <c r="B976" t="str">
        <f>IF('Source - Funds'!A976="","",'Source - Funds'!A976)</f>
        <v/>
      </c>
      <c r="C976" t="str">
        <f>IF('Source - Funds'!B976="","",'Source - Funds'!B976)</f>
        <v/>
      </c>
      <c r="D976" t="str">
        <f>IF('Source - Funds'!C976="","",'Source - Funds'!C976)</f>
        <v/>
      </c>
      <c r="E976" t="str">
        <f>IF('Source - Funds'!D976="","",'Source - Funds'!D976)</f>
        <v/>
      </c>
      <c r="F976" t="str">
        <f>IF('Source - Funds'!E976="","",'Source - Funds'!E976)</f>
        <v/>
      </c>
      <c r="G976" t="str">
        <f>IF('Source - Funds'!F976="","",'Source - Funds'!F976)</f>
        <v/>
      </c>
      <c r="H976" t="str">
        <f>IF('Source - Funds'!G976="","",'Source - Funds'!G976)</f>
        <v/>
      </c>
      <c r="I976" t="str">
        <f>IF('Source - Funds'!H976="","",'Source - Funds'!H976)</f>
        <v/>
      </c>
      <c r="J976" t="str">
        <f>IF('Source - Funds'!I976="","",'Source - Funds'!I976)</f>
        <v/>
      </c>
      <c r="K976" t="str">
        <f>IF('Source - Funds'!J976="","",'Source - Funds'!J976)</f>
        <v/>
      </c>
      <c r="L976">
        <f t="shared" si="130"/>
        <v>0</v>
      </c>
      <c r="M976">
        <v>1.04</v>
      </c>
      <c r="N976" s="24">
        <f t="shared" si="131"/>
        <v>0</v>
      </c>
      <c r="O976" s="24" t="str">
        <f t="shared" si="132"/>
        <v/>
      </c>
      <c r="P976" s="23" t="e">
        <f t="shared" si="133"/>
        <v>#VALUE!</v>
      </c>
    </row>
    <row r="977" spans="1:16" x14ac:dyDescent="0.3">
      <c r="A977" t="str">
        <f t="shared" si="129"/>
        <v/>
      </c>
      <c r="B977" t="str">
        <f>IF('Source - Funds'!A977="","",'Source - Funds'!A977)</f>
        <v/>
      </c>
      <c r="C977" t="str">
        <f>IF('Source - Funds'!B977="","",'Source - Funds'!B977)</f>
        <v/>
      </c>
      <c r="D977" t="str">
        <f>IF('Source - Funds'!C977="","",'Source - Funds'!C977)</f>
        <v/>
      </c>
      <c r="E977" t="str">
        <f>IF('Source - Funds'!D977="","",'Source - Funds'!D977)</f>
        <v/>
      </c>
      <c r="F977" t="str">
        <f>IF('Source - Funds'!E977="","",'Source - Funds'!E977)</f>
        <v/>
      </c>
      <c r="G977" t="str">
        <f>IF('Source - Funds'!F977="","",'Source - Funds'!F977)</f>
        <v/>
      </c>
      <c r="H977" t="str">
        <f>IF('Source - Funds'!G977="","",'Source - Funds'!G977)</f>
        <v/>
      </c>
      <c r="I977" t="str">
        <f>IF('Source - Funds'!H977="","",'Source - Funds'!H977)</f>
        <v/>
      </c>
      <c r="J977" t="str">
        <f>IF('Source - Funds'!I977="","",'Source - Funds'!I977)</f>
        <v/>
      </c>
      <c r="K977" t="str">
        <f>IF('Source - Funds'!J977="","",'Source - Funds'!J977)</f>
        <v/>
      </c>
      <c r="L977">
        <f t="shared" si="130"/>
        <v>0</v>
      </c>
      <c r="M977">
        <v>1.04</v>
      </c>
      <c r="N977" s="24">
        <f t="shared" si="131"/>
        <v>0</v>
      </c>
      <c r="O977" s="24" t="str">
        <f t="shared" si="132"/>
        <v/>
      </c>
      <c r="P977" s="23" t="e">
        <f t="shared" si="133"/>
        <v>#VALUE!</v>
      </c>
    </row>
    <row r="978" spans="1:16" x14ac:dyDescent="0.3">
      <c r="A978" t="str">
        <f t="shared" si="129"/>
        <v/>
      </c>
      <c r="B978" t="str">
        <f>IF('Source - Funds'!A978="","",'Source - Funds'!A978)</f>
        <v/>
      </c>
      <c r="C978" t="str">
        <f>IF('Source - Funds'!B978="","",'Source - Funds'!B978)</f>
        <v/>
      </c>
      <c r="D978" t="str">
        <f>IF('Source - Funds'!C978="","",'Source - Funds'!C978)</f>
        <v/>
      </c>
      <c r="E978" t="str">
        <f>IF('Source - Funds'!D978="","",'Source - Funds'!D978)</f>
        <v/>
      </c>
      <c r="F978" t="str">
        <f>IF('Source - Funds'!E978="","",'Source - Funds'!E978)</f>
        <v/>
      </c>
      <c r="G978" t="str">
        <f>IF('Source - Funds'!F978="","",'Source - Funds'!F978)</f>
        <v/>
      </c>
      <c r="H978" t="str">
        <f>IF('Source - Funds'!G978="","",'Source - Funds'!G978)</f>
        <v/>
      </c>
      <c r="I978" t="str">
        <f>IF('Source - Funds'!H978="","",'Source - Funds'!H978)</f>
        <v/>
      </c>
      <c r="J978" t="str">
        <f>IF('Source - Funds'!I978="","",'Source - Funds'!I978)</f>
        <v/>
      </c>
      <c r="K978" t="str">
        <f>IF('Source - Funds'!J978="","",'Source - Funds'!J978)</f>
        <v/>
      </c>
      <c r="L978">
        <f t="shared" si="130"/>
        <v>0</v>
      </c>
      <c r="M978">
        <v>1.04</v>
      </c>
      <c r="N978" s="24">
        <f t="shared" si="131"/>
        <v>0</v>
      </c>
      <c r="O978" s="24" t="str">
        <f t="shared" si="132"/>
        <v/>
      </c>
      <c r="P978" s="23" t="e">
        <f t="shared" si="133"/>
        <v>#VALUE!</v>
      </c>
    </row>
    <row r="979" spans="1:16" x14ac:dyDescent="0.3">
      <c r="A979" t="str">
        <f t="shared" si="129"/>
        <v/>
      </c>
      <c r="B979" t="str">
        <f>IF('Source - Funds'!A979="","",'Source - Funds'!A979)</f>
        <v/>
      </c>
      <c r="C979" t="str">
        <f>IF('Source - Funds'!B979="","",'Source - Funds'!B979)</f>
        <v/>
      </c>
      <c r="D979" t="str">
        <f>IF('Source - Funds'!C979="","",'Source - Funds'!C979)</f>
        <v/>
      </c>
      <c r="E979" t="str">
        <f>IF('Source - Funds'!D979="","",'Source - Funds'!D979)</f>
        <v/>
      </c>
      <c r="F979" t="str">
        <f>IF('Source - Funds'!E979="","",'Source - Funds'!E979)</f>
        <v/>
      </c>
      <c r="G979" t="str">
        <f>IF('Source - Funds'!F979="","",'Source - Funds'!F979)</f>
        <v/>
      </c>
      <c r="H979" t="str">
        <f>IF('Source - Funds'!G979="","",'Source - Funds'!G979)</f>
        <v/>
      </c>
      <c r="I979" t="str">
        <f>IF('Source - Funds'!H979="","",'Source - Funds'!H979)</f>
        <v/>
      </c>
      <c r="J979" t="str">
        <f>IF('Source - Funds'!I979="","",'Source - Funds'!I979)</f>
        <v/>
      </c>
      <c r="K979" t="str">
        <f>IF('Source - Funds'!J979="","",'Source - Funds'!J979)</f>
        <v/>
      </c>
      <c r="L979">
        <f t="shared" si="130"/>
        <v>0</v>
      </c>
      <c r="M979">
        <v>1.04</v>
      </c>
      <c r="N979" s="24">
        <f t="shared" si="131"/>
        <v>0</v>
      </c>
      <c r="O979" s="24" t="str">
        <f t="shared" si="132"/>
        <v/>
      </c>
      <c r="P979" s="23" t="e">
        <f t="shared" si="133"/>
        <v>#VALUE!</v>
      </c>
    </row>
    <row r="980" spans="1:16" x14ac:dyDescent="0.3">
      <c r="A980" t="str">
        <f t="shared" si="129"/>
        <v/>
      </c>
      <c r="B980" t="str">
        <f>IF('Source - Funds'!A980="","",'Source - Funds'!A980)</f>
        <v/>
      </c>
      <c r="C980" t="str">
        <f>IF('Source - Funds'!B980="","",'Source - Funds'!B980)</f>
        <v/>
      </c>
      <c r="D980" t="str">
        <f>IF('Source - Funds'!C980="","",'Source - Funds'!C980)</f>
        <v/>
      </c>
      <c r="E980" t="str">
        <f>IF('Source - Funds'!D980="","",'Source - Funds'!D980)</f>
        <v/>
      </c>
      <c r="F980" t="str">
        <f>IF('Source - Funds'!E980="","",'Source - Funds'!E980)</f>
        <v/>
      </c>
      <c r="G980" t="str">
        <f>IF('Source - Funds'!F980="","",'Source - Funds'!F980)</f>
        <v/>
      </c>
      <c r="H980" t="str">
        <f>IF('Source - Funds'!G980="","",'Source - Funds'!G980)</f>
        <v/>
      </c>
      <c r="I980" t="str">
        <f>IF('Source - Funds'!H980="","",'Source - Funds'!H980)</f>
        <v/>
      </c>
      <c r="J980" t="str">
        <f>IF('Source - Funds'!I980="","",'Source - Funds'!I980)</f>
        <v/>
      </c>
      <c r="K980" t="str">
        <f>IF('Source - Funds'!J980="","",'Source - Funds'!J980)</f>
        <v/>
      </c>
      <c r="L980">
        <f t="shared" si="130"/>
        <v>0</v>
      </c>
      <c r="M980">
        <v>1.04</v>
      </c>
      <c r="N980" s="24">
        <f t="shared" si="131"/>
        <v>0</v>
      </c>
      <c r="O980" s="24" t="str">
        <f t="shared" si="132"/>
        <v/>
      </c>
      <c r="P980" s="23" t="e">
        <f t="shared" si="133"/>
        <v>#VALUE!</v>
      </c>
    </row>
    <row r="981" spans="1:16" x14ac:dyDescent="0.3">
      <c r="A981" t="str">
        <f t="shared" si="129"/>
        <v/>
      </c>
      <c r="B981" t="str">
        <f>IF('Source - Funds'!A981="","",'Source - Funds'!A981)</f>
        <v/>
      </c>
      <c r="C981" t="str">
        <f>IF('Source - Funds'!B981="","",'Source - Funds'!B981)</f>
        <v/>
      </c>
      <c r="D981" t="str">
        <f>IF('Source - Funds'!C981="","",'Source - Funds'!C981)</f>
        <v/>
      </c>
      <c r="E981" t="str">
        <f>IF('Source - Funds'!D981="","",'Source - Funds'!D981)</f>
        <v/>
      </c>
      <c r="F981" t="str">
        <f>IF('Source - Funds'!E981="","",'Source - Funds'!E981)</f>
        <v/>
      </c>
      <c r="G981" t="str">
        <f>IF('Source - Funds'!F981="","",'Source - Funds'!F981)</f>
        <v/>
      </c>
      <c r="H981" t="str">
        <f>IF('Source - Funds'!G981="","",'Source - Funds'!G981)</f>
        <v/>
      </c>
      <c r="I981" t="str">
        <f>IF('Source - Funds'!H981="","",'Source - Funds'!H981)</f>
        <v/>
      </c>
      <c r="J981" t="str">
        <f>IF('Source - Funds'!I981="","",'Source - Funds'!I981)</f>
        <v/>
      </c>
      <c r="K981" t="str">
        <f>IF('Source - Funds'!J981="","",'Source - Funds'!J981)</f>
        <v/>
      </c>
      <c r="L981">
        <f t="shared" si="130"/>
        <v>0</v>
      </c>
      <c r="M981">
        <v>1.04</v>
      </c>
      <c r="N981" s="24">
        <f t="shared" si="131"/>
        <v>0</v>
      </c>
      <c r="O981" s="24" t="str">
        <f t="shared" si="132"/>
        <v/>
      </c>
      <c r="P981" s="23" t="e">
        <f t="shared" si="133"/>
        <v>#VALUE!</v>
      </c>
    </row>
    <row r="982" spans="1:16" x14ac:dyDescent="0.3">
      <c r="A982" t="str">
        <f t="shared" si="129"/>
        <v/>
      </c>
      <c r="B982" t="str">
        <f>IF('Source - Funds'!A982="","",'Source - Funds'!A982)</f>
        <v/>
      </c>
      <c r="C982" t="str">
        <f>IF('Source - Funds'!B982="","",'Source - Funds'!B982)</f>
        <v/>
      </c>
      <c r="D982" t="str">
        <f>IF('Source - Funds'!C982="","",'Source - Funds'!C982)</f>
        <v/>
      </c>
      <c r="E982" t="str">
        <f>IF('Source - Funds'!D982="","",'Source - Funds'!D982)</f>
        <v/>
      </c>
      <c r="F982" t="str">
        <f>IF('Source - Funds'!E982="","",'Source - Funds'!E982)</f>
        <v/>
      </c>
      <c r="G982" t="str">
        <f>IF('Source - Funds'!F982="","",'Source - Funds'!F982)</f>
        <v/>
      </c>
      <c r="H982" t="str">
        <f>IF('Source - Funds'!G982="","",'Source - Funds'!G982)</f>
        <v/>
      </c>
      <c r="I982" t="str">
        <f>IF('Source - Funds'!H982="","",'Source - Funds'!H982)</f>
        <v/>
      </c>
      <c r="J982" t="str">
        <f>IF('Source - Funds'!I982="","",'Source - Funds'!I982)</f>
        <v/>
      </c>
      <c r="K982" t="str">
        <f>IF('Source - Funds'!J982="","",'Source - Funds'!J982)</f>
        <v/>
      </c>
      <c r="L982">
        <f t="shared" si="130"/>
        <v>0</v>
      </c>
      <c r="M982">
        <v>1.04</v>
      </c>
      <c r="N982" s="24">
        <f t="shared" si="131"/>
        <v>0</v>
      </c>
      <c r="O982" s="24" t="str">
        <f t="shared" si="132"/>
        <v/>
      </c>
      <c r="P982" s="23" t="e">
        <f t="shared" si="133"/>
        <v>#VALUE!</v>
      </c>
    </row>
    <row r="983" spans="1:16" x14ac:dyDescent="0.3">
      <c r="A983" t="str">
        <f t="shared" si="129"/>
        <v/>
      </c>
      <c r="B983" t="str">
        <f>IF('Source - Funds'!A983="","",'Source - Funds'!A983)</f>
        <v/>
      </c>
      <c r="C983" t="str">
        <f>IF('Source - Funds'!B983="","",'Source - Funds'!B983)</f>
        <v/>
      </c>
      <c r="D983" t="str">
        <f>IF('Source - Funds'!C983="","",'Source - Funds'!C983)</f>
        <v/>
      </c>
      <c r="E983" t="str">
        <f>IF('Source - Funds'!D983="","",'Source - Funds'!D983)</f>
        <v/>
      </c>
      <c r="F983" t="str">
        <f>IF('Source - Funds'!E983="","",'Source - Funds'!E983)</f>
        <v/>
      </c>
      <c r="G983" t="str">
        <f>IF('Source - Funds'!F983="","",'Source - Funds'!F983)</f>
        <v/>
      </c>
      <c r="H983" t="str">
        <f>IF('Source - Funds'!G983="","",'Source - Funds'!G983)</f>
        <v/>
      </c>
      <c r="I983" t="str">
        <f>IF('Source - Funds'!H983="","",'Source - Funds'!H983)</f>
        <v/>
      </c>
      <c r="J983" t="str">
        <f>IF('Source - Funds'!I983="","",'Source - Funds'!I983)</f>
        <v/>
      </c>
      <c r="K983" t="str">
        <f>IF('Source - Funds'!J983="","",'Source - Funds'!J983)</f>
        <v/>
      </c>
      <c r="L983">
        <f t="shared" si="130"/>
        <v>0</v>
      </c>
      <c r="M983">
        <v>1.04</v>
      </c>
      <c r="N983" s="24">
        <f t="shared" si="131"/>
        <v>0</v>
      </c>
      <c r="O983" s="24" t="str">
        <f t="shared" si="132"/>
        <v/>
      </c>
      <c r="P983" s="23" t="e">
        <f t="shared" si="133"/>
        <v>#VALUE!</v>
      </c>
    </row>
    <row r="984" spans="1:16" x14ac:dyDescent="0.3">
      <c r="A984" t="str">
        <f t="shared" si="129"/>
        <v/>
      </c>
      <c r="B984" t="str">
        <f>IF('Source - Funds'!A984="","",'Source - Funds'!A984)</f>
        <v/>
      </c>
      <c r="C984" t="str">
        <f>IF('Source - Funds'!B984="","",'Source - Funds'!B984)</f>
        <v/>
      </c>
      <c r="D984" t="str">
        <f>IF('Source - Funds'!C984="","",'Source - Funds'!C984)</f>
        <v/>
      </c>
      <c r="E984" t="str">
        <f>IF('Source - Funds'!D984="","",'Source - Funds'!D984)</f>
        <v/>
      </c>
      <c r="F984" t="str">
        <f>IF('Source - Funds'!E984="","",'Source - Funds'!E984)</f>
        <v/>
      </c>
      <c r="G984" t="str">
        <f>IF('Source - Funds'!F984="","",'Source - Funds'!F984)</f>
        <v/>
      </c>
      <c r="H984" t="str">
        <f>IF('Source - Funds'!G984="","",'Source - Funds'!G984)</f>
        <v/>
      </c>
      <c r="I984" t="str">
        <f>IF('Source - Funds'!H984="","",'Source - Funds'!H984)</f>
        <v/>
      </c>
      <c r="J984" t="str">
        <f>IF('Source - Funds'!I984="","",'Source - Funds'!I984)</f>
        <v/>
      </c>
      <c r="K984" t="str">
        <f>IF('Source - Funds'!J984="","",'Source - Funds'!J984)</f>
        <v/>
      </c>
      <c r="L984">
        <f t="shared" si="130"/>
        <v>0</v>
      </c>
      <c r="M984">
        <v>1.04</v>
      </c>
      <c r="N984" s="24">
        <f t="shared" si="131"/>
        <v>0</v>
      </c>
      <c r="O984" s="24" t="str">
        <f t="shared" si="132"/>
        <v/>
      </c>
      <c r="P984" s="23" t="e">
        <f t="shared" si="133"/>
        <v>#VALUE!</v>
      </c>
    </row>
    <row r="985" spans="1:16" x14ac:dyDescent="0.3">
      <c r="A985" t="str">
        <f t="shared" si="129"/>
        <v/>
      </c>
      <c r="B985" t="str">
        <f>IF('Source - Funds'!A985="","",'Source - Funds'!A985)</f>
        <v/>
      </c>
      <c r="C985" t="str">
        <f>IF('Source - Funds'!B985="","",'Source - Funds'!B985)</f>
        <v/>
      </c>
      <c r="D985" t="str">
        <f>IF('Source - Funds'!C985="","",'Source - Funds'!C985)</f>
        <v/>
      </c>
      <c r="E985" t="str">
        <f>IF('Source - Funds'!D985="","",'Source - Funds'!D985)</f>
        <v/>
      </c>
      <c r="F985" t="str">
        <f>IF('Source - Funds'!E985="","",'Source - Funds'!E985)</f>
        <v/>
      </c>
      <c r="G985" t="str">
        <f>IF('Source - Funds'!F985="","",'Source - Funds'!F985)</f>
        <v/>
      </c>
      <c r="H985" t="str">
        <f>IF('Source - Funds'!G985="","",'Source - Funds'!G985)</f>
        <v/>
      </c>
      <c r="I985" t="str">
        <f>IF('Source - Funds'!H985="","",'Source - Funds'!H985)</f>
        <v/>
      </c>
      <c r="J985" t="str">
        <f>IF('Source - Funds'!I985="","",'Source - Funds'!I985)</f>
        <v/>
      </c>
      <c r="K985" t="str">
        <f>IF('Source - Funds'!J985="","",'Source - Funds'!J985)</f>
        <v/>
      </c>
      <c r="L985">
        <f t="shared" si="130"/>
        <v>0</v>
      </c>
      <c r="M985">
        <v>1.04</v>
      </c>
      <c r="N985" s="24">
        <f t="shared" si="131"/>
        <v>0</v>
      </c>
      <c r="O985" s="24" t="str">
        <f t="shared" si="132"/>
        <v/>
      </c>
      <c r="P985" s="23" t="e">
        <f t="shared" si="133"/>
        <v>#VALUE!</v>
      </c>
    </row>
    <row r="986" spans="1:16" x14ac:dyDescent="0.3">
      <c r="A986" t="str">
        <f t="shared" si="129"/>
        <v/>
      </c>
      <c r="B986" t="str">
        <f>IF('Source - Funds'!A986="","",'Source - Funds'!A986)</f>
        <v/>
      </c>
      <c r="C986" t="str">
        <f>IF('Source - Funds'!B986="","",'Source - Funds'!B986)</f>
        <v/>
      </c>
      <c r="D986" t="str">
        <f>IF('Source - Funds'!C986="","",'Source - Funds'!C986)</f>
        <v/>
      </c>
      <c r="E986" t="str">
        <f>IF('Source - Funds'!D986="","",'Source - Funds'!D986)</f>
        <v/>
      </c>
      <c r="F986" t="str">
        <f>IF('Source - Funds'!E986="","",'Source - Funds'!E986)</f>
        <v/>
      </c>
      <c r="G986" t="str">
        <f>IF('Source - Funds'!F986="","",'Source - Funds'!F986)</f>
        <v/>
      </c>
      <c r="H986" t="str">
        <f>IF('Source - Funds'!G986="","",'Source - Funds'!G986)</f>
        <v/>
      </c>
      <c r="I986" t="str">
        <f>IF('Source - Funds'!H986="","",'Source - Funds'!H986)</f>
        <v/>
      </c>
      <c r="J986" t="str">
        <f>IF('Source - Funds'!I986="","",'Source - Funds'!I986)</f>
        <v/>
      </c>
      <c r="K986" t="str">
        <f>IF('Source - Funds'!J986="","",'Source - Funds'!J986)</f>
        <v/>
      </c>
      <c r="L986">
        <f t="shared" si="130"/>
        <v>0</v>
      </c>
      <c r="M986">
        <v>1.04</v>
      </c>
      <c r="N986" s="24">
        <f t="shared" si="131"/>
        <v>0</v>
      </c>
      <c r="O986" s="24" t="str">
        <f t="shared" si="132"/>
        <v/>
      </c>
      <c r="P986" s="23" t="e">
        <f t="shared" si="133"/>
        <v>#VALUE!</v>
      </c>
    </row>
    <row r="987" spans="1:16" x14ac:dyDescent="0.3">
      <c r="A987" t="str">
        <f t="shared" si="129"/>
        <v/>
      </c>
      <c r="B987" t="str">
        <f>IF('Source - Funds'!A987="","",'Source - Funds'!A987)</f>
        <v/>
      </c>
      <c r="C987" t="str">
        <f>IF('Source - Funds'!B987="","",'Source - Funds'!B987)</f>
        <v/>
      </c>
      <c r="D987" t="str">
        <f>IF('Source - Funds'!C987="","",'Source - Funds'!C987)</f>
        <v/>
      </c>
      <c r="E987" t="str">
        <f>IF('Source - Funds'!D987="","",'Source - Funds'!D987)</f>
        <v/>
      </c>
      <c r="F987" t="str">
        <f>IF('Source - Funds'!E987="","",'Source - Funds'!E987)</f>
        <v/>
      </c>
      <c r="G987" t="str">
        <f>IF('Source - Funds'!F987="","",'Source - Funds'!F987)</f>
        <v/>
      </c>
      <c r="H987" t="str">
        <f>IF('Source - Funds'!G987="","",'Source - Funds'!G987)</f>
        <v/>
      </c>
      <c r="I987" t="str">
        <f>IF('Source - Funds'!H987="","",'Source - Funds'!H987)</f>
        <v/>
      </c>
      <c r="J987" t="str">
        <f>IF('Source - Funds'!I987="","",'Source - Funds'!I987)</f>
        <v/>
      </c>
      <c r="K987" t="str">
        <f>IF('Source - Funds'!J987="","",'Source - Funds'!J987)</f>
        <v/>
      </c>
      <c r="L987">
        <f t="shared" si="130"/>
        <v>0</v>
      </c>
      <c r="M987">
        <v>1.04</v>
      </c>
      <c r="N987" s="24">
        <f t="shared" si="131"/>
        <v>0</v>
      </c>
      <c r="O987" s="24" t="str">
        <f t="shared" si="132"/>
        <v/>
      </c>
      <c r="P987" s="23" t="e">
        <f t="shared" si="133"/>
        <v>#VALUE!</v>
      </c>
    </row>
    <row r="988" spans="1:16" x14ac:dyDescent="0.3">
      <c r="A988" t="str">
        <f t="shared" si="129"/>
        <v/>
      </c>
      <c r="B988" t="str">
        <f>IF('Source - Funds'!A988="","",'Source - Funds'!A988)</f>
        <v/>
      </c>
      <c r="C988" t="str">
        <f>IF('Source - Funds'!B988="","",'Source - Funds'!B988)</f>
        <v/>
      </c>
      <c r="D988" t="str">
        <f>IF('Source - Funds'!C988="","",'Source - Funds'!C988)</f>
        <v/>
      </c>
      <c r="E988" t="str">
        <f>IF('Source - Funds'!D988="","",'Source - Funds'!D988)</f>
        <v/>
      </c>
      <c r="F988" t="str">
        <f>IF('Source - Funds'!E988="","",'Source - Funds'!E988)</f>
        <v/>
      </c>
      <c r="G988" t="str">
        <f>IF('Source - Funds'!F988="","",'Source - Funds'!F988)</f>
        <v/>
      </c>
      <c r="H988" t="str">
        <f>IF('Source - Funds'!G988="","",'Source - Funds'!G988)</f>
        <v/>
      </c>
      <c r="I988" t="str">
        <f>IF('Source - Funds'!H988="","",'Source - Funds'!H988)</f>
        <v/>
      </c>
      <c r="J988" t="str">
        <f>IF('Source - Funds'!I988="","",'Source - Funds'!I988)</f>
        <v/>
      </c>
      <c r="K988" t="str">
        <f>IF('Source - Funds'!J988="","",'Source - Funds'!J988)</f>
        <v/>
      </c>
      <c r="L988">
        <f t="shared" si="130"/>
        <v>0</v>
      </c>
      <c r="M988">
        <v>1.04</v>
      </c>
      <c r="N988" s="24">
        <f t="shared" si="131"/>
        <v>0</v>
      </c>
      <c r="O988" s="24" t="str">
        <f t="shared" si="132"/>
        <v/>
      </c>
      <c r="P988" s="23" t="e">
        <f t="shared" si="133"/>
        <v>#VALUE!</v>
      </c>
    </row>
    <row r="989" spans="1:16" x14ac:dyDescent="0.3">
      <c r="A989" t="str">
        <f t="shared" si="129"/>
        <v/>
      </c>
      <c r="B989" t="str">
        <f>IF('Source - Funds'!A989="","",'Source - Funds'!A989)</f>
        <v/>
      </c>
      <c r="C989" t="str">
        <f>IF('Source - Funds'!B989="","",'Source - Funds'!B989)</f>
        <v/>
      </c>
      <c r="D989" t="str">
        <f>IF('Source - Funds'!C989="","",'Source - Funds'!C989)</f>
        <v/>
      </c>
      <c r="E989" t="str">
        <f>IF('Source - Funds'!D989="","",'Source - Funds'!D989)</f>
        <v/>
      </c>
      <c r="F989" t="str">
        <f>IF('Source - Funds'!E989="","",'Source - Funds'!E989)</f>
        <v/>
      </c>
      <c r="G989" t="str">
        <f>IF('Source - Funds'!F989="","",'Source - Funds'!F989)</f>
        <v/>
      </c>
      <c r="H989" t="str">
        <f>IF('Source - Funds'!G989="","",'Source - Funds'!G989)</f>
        <v/>
      </c>
      <c r="I989" t="str">
        <f>IF('Source - Funds'!H989="","",'Source - Funds'!H989)</f>
        <v/>
      </c>
      <c r="J989" t="str">
        <f>IF('Source - Funds'!I989="","",'Source - Funds'!I989)</f>
        <v/>
      </c>
      <c r="K989" t="str">
        <f>IF('Source - Funds'!J989="","",'Source - Funds'!J989)</f>
        <v/>
      </c>
      <c r="L989">
        <f t="shared" si="130"/>
        <v>0</v>
      </c>
      <c r="M989">
        <v>1.04</v>
      </c>
      <c r="N989" s="24">
        <f t="shared" si="131"/>
        <v>0</v>
      </c>
      <c r="O989" s="24" t="str">
        <f t="shared" si="132"/>
        <v/>
      </c>
      <c r="P989" s="23" t="e">
        <f t="shared" si="133"/>
        <v>#VALUE!</v>
      </c>
    </row>
    <row r="990" spans="1:16" x14ac:dyDescent="0.3">
      <c r="A990" t="str">
        <f t="shared" si="129"/>
        <v/>
      </c>
      <c r="B990" t="str">
        <f>IF('Source - Funds'!A990="","",'Source - Funds'!A990)</f>
        <v/>
      </c>
      <c r="C990" t="str">
        <f>IF('Source - Funds'!B990="","",'Source - Funds'!B990)</f>
        <v/>
      </c>
      <c r="D990" t="str">
        <f>IF('Source - Funds'!C990="","",'Source - Funds'!C990)</f>
        <v/>
      </c>
      <c r="E990" t="str">
        <f>IF('Source - Funds'!D990="","",'Source - Funds'!D990)</f>
        <v/>
      </c>
      <c r="F990" t="str">
        <f>IF('Source - Funds'!E990="","",'Source - Funds'!E990)</f>
        <v/>
      </c>
      <c r="G990" t="str">
        <f>IF('Source - Funds'!F990="","",'Source - Funds'!F990)</f>
        <v/>
      </c>
      <c r="H990" t="str">
        <f>IF('Source - Funds'!G990="","",'Source - Funds'!G990)</f>
        <v/>
      </c>
      <c r="I990" t="str">
        <f>IF('Source - Funds'!H990="","",'Source - Funds'!H990)</f>
        <v/>
      </c>
      <c r="J990" t="str">
        <f>IF('Source - Funds'!I990="","",'Source - Funds'!I990)</f>
        <v/>
      </c>
      <c r="K990" t="str">
        <f>IF('Source - Funds'!J990="","",'Source - Funds'!J990)</f>
        <v/>
      </c>
      <c r="L990">
        <f t="shared" si="130"/>
        <v>0</v>
      </c>
      <c r="M990">
        <v>1.04</v>
      </c>
      <c r="N990" s="24">
        <f t="shared" si="131"/>
        <v>0</v>
      </c>
      <c r="O990" s="24" t="str">
        <f t="shared" si="132"/>
        <v/>
      </c>
      <c r="P990" s="23" t="e">
        <f t="shared" si="133"/>
        <v>#VALUE!</v>
      </c>
    </row>
    <row r="991" spans="1:16" x14ac:dyDescent="0.3">
      <c r="A991" t="str">
        <f t="shared" si="129"/>
        <v/>
      </c>
      <c r="B991" t="str">
        <f>IF('Source - Funds'!A991="","",'Source - Funds'!A991)</f>
        <v/>
      </c>
      <c r="C991" t="str">
        <f>IF('Source - Funds'!B991="","",'Source - Funds'!B991)</f>
        <v/>
      </c>
      <c r="D991" t="str">
        <f>IF('Source - Funds'!C991="","",'Source - Funds'!C991)</f>
        <v/>
      </c>
      <c r="E991" t="str">
        <f>IF('Source - Funds'!D991="","",'Source - Funds'!D991)</f>
        <v/>
      </c>
      <c r="F991" t="str">
        <f>IF('Source - Funds'!E991="","",'Source - Funds'!E991)</f>
        <v/>
      </c>
      <c r="G991" t="str">
        <f>IF('Source - Funds'!F991="","",'Source - Funds'!F991)</f>
        <v/>
      </c>
      <c r="H991" t="str">
        <f>IF('Source - Funds'!G991="","",'Source - Funds'!G991)</f>
        <v/>
      </c>
      <c r="I991" t="str">
        <f>IF('Source - Funds'!H991="","",'Source - Funds'!H991)</f>
        <v/>
      </c>
      <c r="J991" t="str">
        <f>IF('Source - Funds'!I991="","",'Source - Funds'!I991)</f>
        <v/>
      </c>
      <c r="K991" t="str">
        <f>IF('Source - Funds'!J991="","",'Source - Funds'!J991)</f>
        <v/>
      </c>
      <c r="L991">
        <f t="shared" si="130"/>
        <v>0</v>
      </c>
      <c r="M991">
        <v>1.04</v>
      </c>
      <c r="N991" s="24">
        <f t="shared" si="131"/>
        <v>0</v>
      </c>
      <c r="O991" s="24" t="str">
        <f t="shared" si="132"/>
        <v/>
      </c>
      <c r="P991" s="23" t="e">
        <f t="shared" si="133"/>
        <v>#VALUE!</v>
      </c>
    </row>
    <row r="992" spans="1:16" x14ac:dyDescent="0.3">
      <c r="A992" t="str">
        <f t="shared" si="129"/>
        <v/>
      </c>
      <c r="B992" t="str">
        <f>IF('Source - Funds'!A992="","",'Source - Funds'!A992)</f>
        <v/>
      </c>
      <c r="C992" t="str">
        <f>IF('Source - Funds'!B992="","",'Source - Funds'!B992)</f>
        <v/>
      </c>
      <c r="D992" t="str">
        <f>IF('Source - Funds'!C992="","",'Source - Funds'!C992)</f>
        <v/>
      </c>
      <c r="E992" t="str">
        <f>IF('Source - Funds'!D992="","",'Source - Funds'!D992)</f>
        <v/>
      </c>
      <c r="F992" t="str">
        <f>IF('Source - Funds'!E992="","",'Source - Funds'!E992)</f>
        <v/>
      </c>
      <c r="G992" t="str">
        <f>IF('Source - Funds'!F992="","",'Source - Funds'!F992)</f>
        <v/>
      </c>
      <c r="H992" t="str">
        <f>IF('Source - Funds'!G992="","",'Source - Funds'!G992)</f>
        <v/>
      </c>
      <c r="I992" t="str">
        <f>IF('Source - Funds'!H992="","",'Source - Funds'!H992)</f>
        <v/>
      </c>
      <c r="J992" t="str">
        <f>IF('Source - Funds'!I992="","",'Source - Funds'!I992)</f>
        <v/>
      </c>
      <c r="K992" t="str">
        <f>IF('Source - Funds'!J992="","",'Source - Funds'!J992)</f>
        <v/>
      </c>
      <c r="L992">
        <f t="shared" si="130"/>
        <v>0</v>
      </c>
      <c r="M992">
        <v>1.04</v>
      </c>
      <c r="N992" s="24">
        <f t="shared" si="131"/>
        <v>0</v>
      </c>
      <c r="O992" s="24" t="str">
        <f t="shared" si="132"/>
        <v/>
      </c>
      <c r="P992" s="23" t="e">
        <f t="shared" si="133"/>
        <v>#VALUE!</v>
      </c>
    </row>
    <row r="993" spans="1:16" x14ac:dyDescent="0.3">
      <c r="A993" t="str">
        <f t="shared" si="129"/>
        <v/>
      </c>
      <c r="B993" t="str">
        <f>IF('Source - Funds'!A993="","",'Source - Funds'!A993)</f>
        <v/>
      </c>
      <c r="C993" t="str">
        <f>IF('Source - Funds'!B993="","",'Source - Funds'!B993)</f>
        <v/>
      </c>
      <c r="D993" t="str">
        <f>IF('Source - Funds'!C993="","",'Source - Funds'!C993)</f>
        <v/>
      </c>
      <c r="E993" t="str">
        <f>IF('Source - Funds'!D993="","",'Source - Funds'!D993)</f>
        <v/>
      </c>
      <c r="F993" t="str">
        <f>IF('Source - Funds'!E993="","",'Source - Funds'!E993)</f>
        <v/>
      </c>
      <c r="G993" t="str">
        <f>IF('Source - Funds'!F993="","",'Source - Funds'!F993)</f>
        <v/>
      </c>
      <c r="H993" t="str">
        <f>IF('Source - Funds'!G993="","",'Source - Funds'!G993)</f>
        <v/>
      </c>
      <c r="I993" t="str">
        <f>IF('Source - Funds'!H993="","",'Source - Funds'!H993)</f>
        <v/>
      </c>
      <c r="J993" t="str">
        <f>IF('Source - Funds'!I993="","",'Source - Funds'!I993)</f>
        <v/>
      </c>
      <c r="K993" t="str">
        <f>IF('Source - Funds'!J993="","",'Source - Funds'!J993)</f>
        <v/>
      </c>
      <c r="L993">
        <f t="shared" si="130"/>
        <v>0</v>
      </c>
      <c r="M993">
        <v>1.04</v>
      </c>
      <c r="N993" s="24">
        <f t="shared" si="131"/>
        <v>0</v>
      </c>
      <c r="O993" s="24" t="str">
        <f t="shared" si="132"/>
        <v/>
      </c>
      <c r="P993" s="23" t="e">
        <f t="shared" si="133"/>
        <v>#VALUE!</v>
      </c>
    </row>
    <row r="994" spans="1:16" x14ac:dyDescent="0.3">
      <c r="A994" t="str">
        <f t="shared" si="129"/>
        <v/>
      </c>
      <c r="B994" t="str">
        <f>IF('Source - Funds'!A994="","",'Source - Funds'!A994)</f>
        <v/>
      </c>
      <c r="C994" t="str">
        <f>IF('Source - Funds'!B994="","",'Source - Funds'!B994)</f>
        <v/>
      </c>
      <c r="D994" t="str">
        <f>IF('Source - Funds'!C994="","",'Source - Funds'!C994)</f>
        <v/>
      </c>
      <c r="E994" t="str">
        <f>IF('Source - Funds'!D994="","",'Source - Funds'!D994)</f>
        <v/>
      </c>
      <c r="F994" t="str">
        <f>IF('Source - Funds'!E994="","",'Source - Funds'!E994)</f>
        <v/>
      </c>
      <c r="G994" t="str">
        <f>IF('Source - Funds'!F994="","",'Source - Funds'!F994)</f>
        <v/>
      </c>
      <c r="H994" t="str">
        <f>IF('Source - Funds'!G994="","",'Source - Funds'!G994)</f>
        <v/>
      </c>
      <c r="I994" t="str">
        <f>IF('Source - Funds'!H994="","",'Source - Funds'!H994)</f>
        <v/>
      </c>
      <c r="J994" t="str">
        <f>IF('Source - Funds'!I994="","",'Source - Funds'!I994)</f>
        <v/>
      </c>
      <c r="K994" t="str">
        <f>IF('Source - Funds'!J994="","",'Source - Funds'!J994)</f>
        <v/>
      </c>
      <c r="L994">
        <f t="shared" si="130"/>
        <v>0</v>
      </c>
      <c r="M994">
        <v>1.04</v>
      </c>
      <c r="N994" s="24">
        <f t="shared" si="131"/>
        <v>0</v>
      </c>
      <c r="O994" s="24" t="str">
        <f t="shared" si="132"/>
        <v/>
      </c>
      <c r="P994" s="23" t="e">
        <f t="shared" si="133"/>
        <v>#VALUE!</v>
      </c>
    </row>
    <row r="995" spans="1:16" x14ac:dyDescent="0.3">
      <c r="A995" t="str">
        <f t="shared" si="129"/>
        <v/>
      </c>
      <c r="B995" t="str">
        <f>IF('Source - Funds'!A995="","",'Source - Funds'!A995)</f>
        <v/>
      </c>
      <c r="C995" t="str">
        <f>IF('Source - Funds'!B995="","",'Source - Funds'!B995)</f>
        <v/>
      </c>
      <c r="D995" t="str">
        <f>IF('Source - Funds'!C995="","",'Source - Funds'!C995)</f>
        <v/>
      </c>
      <c r="E995" t="str">
        <f>IF('Source - Funds'!D995="","",'Source - Funds'!D995)</f>
        <v/>
      </c>
      <c r="F995" t="str">
        <f>IF('Source - Funds'!E995="","",'Source - Funds'!E995)</f>
        <v/>
      </c>
      <c r="G995" t="str">
        <f>IF('Source - Funds'!F995="","",'Source - Funds'!F995)</f>
        <v/>
      </c>
      <c r="H995" t="str">
        <f>IF('Source - Funds'!G995="","",'Source - Funds'!G995)</f>
        <v/>
      </c>
      <c r="I995" t="str">
        <f>IF('Source - Funds'!H995="","",'Source - Funds'!H995)</f>
        <v/>
      </c>
      <c r="J995" t="str">
        <f>IF('Source - Funds'!I995="","",'Source - Funds'!I995)</f>
        <v/>
      </c>
      <c r="K995" t="str">
        <f>IF('Source - Funds'!J995="","",'Source - Funds'!J995)</f>
        <v/>
      </c>
      <c r="L995">
        <f t="shared" si="130"/>
        <v>0</v>
      </c>
      <c r="M995">
        <v>1.04</v>
      </c>
      <c r="N995" s="24">
        <f t="shared" si="131"/>
        <v>0</v>
      </c>
      <c r="O995" s="24" t="str">
        <f t="shared" si="132"/>
        <v/>
      </c>
      <c r="P995" s="23" t="e">
        <f t="shared" si="133"/>
        <v>#VALUE!</v>
      </c>
    </row>
    <row r="996" spans="1:16" x14ac:dyDescent="0.3">
      <c r="A996" t="str">
        <f t="shared" si="129"/>
        <v/>
      </c>
      <c r="B996" t="str">
        <f>IF('Source - Funds'!A996="","",'Source - Funds'!A996)</f>
        <v/>
      </c>
      <c r="C996" t="str">
        <f>IF('Source - Funds'!B996="","",'Source - Funds'!B996)</f>
        <v/>
      </c>
      <c r="D996" t="str">
        <f>IF('Source - Funds'!C996="","",'Source - Funds'!C996)</f>
        <v/>
      </c>
      <c r="E996" t="str">
        <f>IF('Source - Funds'!D996="","",'Source - Funds'!D996)</f>
        <v/>
      </c>
      <c r="F996" t="str">
        <f>IF('Source - Funds'!E996="","",'Source - Funds'!E996)</f>
        <v/>
      </c>
      <c r="G996" t="str">
        <f>IF('Source - Funds'!F996="","",'Source - Funds'!F996)</f>
        <v/>
      </c>
      <c r="H996" t="str">
        <f>IF('Source - Funds'!G996="","",'Source - Funds'!G996)</f>
        <v/>
      </c>
      <c r="I996" t="str">
        <f>IF('Source - Funds'!H996="","",'Source - Funds'!H996)</f>
        <v/>
      </c>
      <c r="J996" t="str">
        <f>IF('Source - Funds'!I996="","",'Source - Funds'!I996)</f>
        <v/>
      </c>
      <c r="K996" t="str">
        <f>IF('Source - Funds'!J996="","",'Source - Funds'!J996)</f>
        <v/>
      </c>
      <c r="L996">
        <f t="shared" si="130"/>
        <v>0</v>
      </c>
      <c r="M996">
        <v>1.04</v>
      </c>
      <c r="N996" s="24">
        <f t="shared" si="131"/>
        <v>0</v>
      </c>
      <c r="O996" s="24" t="str">
        <f t="shared" si="132"/>
        <v/>
      </c>
      <c r="P996" s="23" t="e">
        <f t="shared" si="133"/>
        <v>#VALUE!</v>
      </c>
    </row>
    <row r="997" spans="1:16" x14ac:dyDescent="0.3">
      <c r="A997" t="str">
        <f t="shared" si="129"/>
        <v/>
      </c>
      <c r="B997" t="str">
        <f>IF('Source - Funds'!A997="","",'Source - Funds'!A997)</f>
        <v/>
      </c>
      <c r="C997" t="str">
        <f>IF('Source - Funds'!B997="","",'Source - Funds'!B997)</f>
        <v/>
      </c>
      <c r="D997" t="str">
        <f>IF('Source - Funds'!C997="","",'Source - Funds'!C997)</f>
        <v/>
      </c>
      <c r="E997" t="str">
        <f>IF('Source - Funds'!D997="","",'Source - Funds'!D997)</f>
        <v/>
      </c>
      <c r="F997" t="str">
        <f>IF('Source - Funds'!E997="","",'Source - Funds'!E997)</f>
        <v/>
      </c>
      <c r="G997" t="str">
        <f>IF('Source - Funds'!F997="","",'Source - Funds'!F997)</f>
        <v/>
      </c>
      <c r="H997" t="str">
        <f>IF('Source - Funds'!G997="","",'Source - Funds'!G997)</f>
        <v/>
      </c>
      <c r="I997" t="str">
        <f>IF('Source - Funds'!H997="","",'Source - Funds'!H997)</f>
        <v/>
      </c>
      <c r="J997" t="str">
        <f>IF('Source - Funds'!I997="","",'Source - Funds'!I997)</f>
        <v/>
      </c>
      <c r="K997" t="str">
        <f>IF('Source - Funds'!J997="","",'Source - Funds'!J997)</f>
        <v/>
      </c>
      <c r="L997">
        <f t="shared" si="130"/>
        <v>0</v>
      </c>
      <c r="M997">
        <v>1.04</v>
      </c>
      <c r="N997" s="24">
        <f t="shared" si="131"/>
        <v>0</v>
      </c>
      <c r="O997" s="24" t="str">
        <f t="shared" si="132"/>
        <v/>
      </c>
      <c r="P997" s="23" t="e">
        <f t="shared" si="133"/>
        <v>#VALUE!</v>
      </c>
    </row>
    <row r="998" spans="1:16" x14ac:dyDescent="0.3">
      <c r="A998" t="str">
        <f t="shared" si="129"/>
        <v/>
      </c>
      <c r="B998" t="str">
        <f>IF('Source - Funds'!A998="","",'Source - Funds'!A998)</f>
        <v/>
      </c>
      <c r="C998" t="str">
        <f>IF('Source - Funds'!B998="","",'Source - Funds'!B998)</f>
        <v/>
      </c>
      <c r="D998" t="str">
        <f>IF('Source - Funds'!C998="","",'Source - Funds'!C998)</f>
        <v/>
      </c>
      <c r="E998" t="str">
        <f>IF('Source - Funds'!D998="","",'Source - Funds'!D998)</f>
        <v/>
      </c>
      <c r="F998" t="str">
        <f>IF('Source - Funds'!E998="","",'Source - Funds'!E998)</f>
        <v/>
      </c>
      <c r="G998" t="str">
        <f>IF('Source - Funds'!F998="","",'Source - Funds'!F998)</f>
        <v/>
      </c>
      <c r="H998" t="str">
        <f>IF('Source - Funds'!G998="","",'Source - Funds'!G998)</f>
        <v/>
      </c>
      <c r="I998" t="str">
        <f>IF('Source - Funds'!H998="","",'Source - Funds'!H998)</f>
        <v/>
      </c>
      <c r="J998" t="str">
        <f>IF('Source - Funds'!I998="","",'Source - Funds'!I998)</f>
        <v/>
      </c>
      <c r="K998" t="str">
        <f>IF('Source - Funds'!J998="","",'Source - Funds'!J998)</f>
        <v/>
      </c>
      <c r="L998">
        <f t="shared" si="130"/>
        <v>0</v>
      </c>
      <c r="M998">
        <v>1.04</v>
      </c>
      <c r="N998" s="24">
        <f t="shared" si="131"/>
        <v>0</v>
      </c>
      <c r="O998" s="24" t="str">
        <f t="shared" si="132"/>
        <v/>
      </c>
      <c r="P998" s="23" t="e">
        <f t="shared" si="133"/>
        <v>#VALUE!</v>
      </c>
    </row>
    <row r="999" spans="1:16" x14ac:dyDescent="0.3">
      <c r="A999" t="str">
        <f t="shared" si="129"/>
        <v/>
      </c>
      <c r="B999" t="str">
        <f>IF('Source - Funds'!A999="","",'Source - Funds'!A999)</f>
        <v/>
      </c>
      <c r="C999" t="str">
        <f>IF('Source - Funds'!B999="","",'Source - Funds'!B999)</f>
        <v/>
      </c>
      <c r="D999" t="str">
        <f>IF('Source - Funds'!C999="","",'Source - Funds'!C999)</f>
        <v/>
      </c>
      <c r="E999" t="str">
        <f>IF('Source - Funds'!D999="","",'Source - Funds'!D999)</f>
        <v/>
      </c>
      <c r="F999" t="str">
        <f>IF('Source - Funds'!E999="","",'Source - Funds'!E999)</f>
        <v/>
      </c>
      <c r="G999" t="str">
        <f>IF('Source - Funds'!F999="","",'Source - Funds'!F999)</f>
        <v/>
      </c>
      <c r="H999" t="str">
        <f>IF('Source - Funds'!G999="","",'Source - Funds'!G999)</f>
        <v/>
      </c>
      <c r="I999" t="str">
        <f>IF('Source - Funds'!H999="","",'Source - Funds'!H999)</f>
        <v/>
      </c>
      <c r="J999" t="str">
        <f>IF('Source - Funds'!I999="","",'Source - Funds'!I999)</f>
        <v/>
      </c>
      <c r="K999" t="str">
        <f>IF('Source - Funds'!J999="","",'Source - Funds'!J999)</f>
        <v/>
      </c>
      <c r="L999">
        <f t="shared" si="130"/>
        <v>0</v>
      </c>
      <c r="M999">
        <v>1.04</v>
      </c>
      <c r="N999" s="24">
        <f t="shared" si="131"/>
        <v>0</v>
      </c>
      <c r="O999" s="24" t="str">
        <f t="shared" si="132"/>
        <v/>
      </c>
      <c r="P999" s="23" t="e">
        <f t="shared" si="133"/>
        <v>#VALUE!</v>
      </c>
    </row>
    <row r="1000" spans="1:16" x14ac:dyDescent="0.3">
      <c r="A1000" t="str">
        <f t="shared" si="129"/>
        <v/>
      </c>
      <c r="B1000" t="str">
        <f>IF('Source - Funds'!A1000="","",'Source - Funds'!A1000)</f>
        <v/>
      </c>
      <c r="C1000" t="str">
        <f>IF('Source - Funds'!B1000="","",'Source - Funds'!B1000)</f>
        <v/>
      </c>
      <c r="D1000" t="str">
        <f>IF('Source - Funds'!C1000="","",'Source - Funds'!C1000)</f>
        <v/>
      </c>
      <c r="E1000" t="str">
        <f>IF('Source - Funds'!D1000="","",'Source - Funds'!D1000)</f>
        <v/>
      </c>
      <c r="F1000" t="str">
        <f>IF('Source - Funds'!E1000="","",'Source - Funds'!E1000)</f>
        <v/>
      </c>
      <c r="G1000" t="str">
        <f>IF('Source - Funds'!F1000="","",'Source - Funds'!F1000)</f>
        <v/>
      </c>
      <c r="H1000" t="str">
        <f>IF('Source - Funds'!G1000="","",'Source - Funds'!G1000)</f>
        <v/>
      </c>
      <c r="I1000" t="str">
        <f>IF('Source - Funds'!H1000="","",'Source - Funds'!H1000)</f>
        <v/>
      </c>
      <c r="J1000" t="str">
        <f>IF('Source - Funds'!I1000="","",'Source - Funds'!I1000)</f>
        <v/>
      </c>
      <c r="K1000" t="str">
        <f>IF('Source - Funds'!J1000="","",'Source - Funds'!J1000)</f>
        <v/>
      </c>
      <c r="L1000">
        <f t="shared" si="130"/>
        <v>0</v>
      </c>
      <c r="M1000">
        <v>1.04</v>
      </c>
      <c r="N1000" s="24">
        <f t="shared" si="131"/>
        <v>0</v>
      </c>
      <c r="O1000" s="24" t="str">
        <f t="shared" si="132"/>
        <v/>
      </c>
      <c r="P1000" s="23" t="e">
        <f t="shared" si="133"/>
        <v>#VALUE!</v>
      </c>
    </row>
  </sheetData>
  <autoFilter ref="A1:X1000" xr:uid="{24CD8D2C-3CA1-4A5E-8EDB-5FA7FCA5CC21}"/>
  <phoneticPr fontId="10"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C5FF6-21E5-4888-A096-7371A3319BD3}">
  <dimension ref="A1:X600"/>
  <sheetViews>
    <sheetView topLeftCell="E1" workbookViewId="0">
      <selection activeCell="V5" sqref="V5"/>
    </sheetView>
  </sheetViews>
  <sheetFormatPr defaultRowHeight="14.4" x14ac:dyDescent="0.3"/>
  <cols>
    <col min="1" max="1" width="7.21875" bestFit="1" customWidth="1"/>
    <col min="2" max="2" width="3.5546875" bestFit="1" customWidth="1"/>
    <col min="3" max="3" width="3.44140625" bestFit="1" customWidth="1"/>
    <col min="4" max="4" width="5" bestFit="1" customWidth="1"/>
    <col min="5" max="5" width="46" bestFit="1" customWidth="1"/>
    <col min="6" max="6" width="6" bestFit="1" customWidth="1"/>
    <col min="7" max="7" width="6.5546875" bestFit="1" customWidth="1"/>
    <col min="8" max="8" width="2.21875" style="101" customWidth="1"/>
    <col min="9" max="9" width="5" bestFit="1" customWidth="1"/>
    <col min="10" max="10" width="3.5546875" bestFit="1" customWidth="1"/>
    <col min="11" max="11" width="3.44140625" bestFit="1" customWidth="1"/>
    <col min="12" max="12" width="5" bestFit="1" customWidth="1"/>
    <col min="13" max="13" width="46" bestFit="1" customWidth="1"/>
    <col min="14" max="14" width="54" bestFit="1" customWidth="1"/>
    <col min="15" max="15" width="1.77734375" style="101" customWidth="1"/>
    <col min="16" max="16" width="8.77734375" bestFit="1" customWidth="1"/>
    <col min="17" max="17" width="9.5546875" bestFit="1" customWidth="1"/>
    <col min="18" max="18" width="19.77734375" bestFit="1" customWidth="1"/>
    <col min="19" max="19" width="20.21875" bestFit="1" customWidth="1"/>
    <col min="20" max="20" width="2" style="101" customWidth="1"/>
    <col min="21" max="21" width="8.77734375" bestFit="1" customWidth="1"/>
    <col min="22" max="22" width="9.5546875" bestFit="1" customWidth="1"/>
    <col min="23" max="23" width="19.77734375" bestFit="1" customWidth="1"/>
    <col min="24" max="24" width="20.21875" bestFit="1" customWidth="1"/>
  </cols>
  <sheetData>
    <row r="1" spans="1:24" x14ac:dyDescent="0.3">
      <c r="A1" s="5" t="s">
        <v>706</v>
      </c>
      <c r="B1" s="7" t="str">
        <f>LEFT('Step 1) Data Entry'!C14,2)</f>
        <v/>
      </c>
      <c r="C1" s="12"/>
      <c r="D1" s="103" t="s">
        <v>707</v>
      </c>
      <c r="E1" s="103"/>
      <c r="F1" s="103"/>
      <c r="G1" s="103"/>
      <c r="I1" s="101"/>
      <c r="J1" s="101"/>
      <c r="K1" s="101"/>
      <c r="L1" s="101"/>
      <c r="M1" s="101"/>
      <c r="N1" s="101"/>
      <c r="P1" s="2" t="s">
        <v>708</v>
      </c>
      <c r="Q1" s="7" t="str">
        <f>MID('Step 1) Data Entry'!C15,4,4)</f>
        <v/>
      </c>
      <c r="R1" s="104" t="s">
        <v>709</v>
      </c>
      <c r="S1" s="103"/>
      <c r="U1" s="101"/>
      <c r="V1" s="101"/>
      <c r="W1" s="101"/>
      <c r="X1" s="101"/>
    </row>
    <row r="2" spans="1:24" x14ac:dyDescent="0.3">
      <c r="A2" s="5" t="s">
        <v>710</v>
      </c>
      <c r="B2" s="8">
        <f>COUNTIF(B5:B250,B1)</f>
        <v>9</v>
      </c>
      <c r="C2" s="12"/>
      <c r="D2" s="103"/>
      <c r="E2" s="103"/>
      <c r="F2" s="103"/>
      <c r="G2" s="103"/>
      <c r="I2" s="101"/>
      <c r="J2" s="101"/>
      <c r="K2" s="101"/>
      <c r="L2" s="101"/>
      <c r="M2" s="101"/>
      <c r="N2" s="101"/>
      <c r="P2" s="2" t="s">
        <v>710</v>
      </c>
      <c r="Q2" s="8">
        <f>COUNTIF($P$5:$P$600,$Q$1)</f>
        <v>50</v>
      </c>
      <c r="R2" s="104"/>
      <c r="S2" s="103"/>
      <c r="U2" s="101"/>
      <c r="V2" s="101"/>
      <c r="W2" s="101"/>
      <c r="X2" s="101"/>
    </row>
    <row r="3" spans="1:24" x14ac:dyDescent="0.3">
      <c r="A3" s="100"/>
      <c r="B3" s="100"/>
      <c r="C3" s="102"/>
      <c r="D3" s="102"/>
      <c r="E3" s="102"/>
      <c r="F3" s="102"/>
      <c r="G3" s="102"/>
      <c r="I3" s="101"/>
      <c r="J3" s="101"/>
      <c r="K3" s="101"/>
      <c r="L3" s="101"/>
      <c r="M3" s="101"/>
      <c r="N3" s="101"/>
      <c r="P3" s="100"/>
      <c r="Q3" s="100"/>
      <c r="R3" s="13"/>
      <c r="S3" s="13"/>
      <c r="U3" s="101"/>
      <c r="V3" s="101"/>
      <c r="W3" s="101"/>
      <c r="X3" s="101"/>
    </row>
    <row r="4" spans="1:24" x14ac:dyDescent="0.3">
      <c r="A4" s="6" t="s">
        <v>0</v>
      </c>
      <c r="B4" s="6" t="s">
        <v>711</v>
      </c>
      <c r="C4" s="6" t="s">
        <v>712</v>
      </c>
      <c r="D4" s="6" t="s">
        <v>713</v>
      </c>
      <c r="E4" s="6" t="s">
        <v>708</v>
      </c>
      <c r="F4" s="6" t="s">
        <v>714</v>
      </c>
      <c r="G4" s="6" t="s">
        <v>715</v>
      </c>
      <c r="I4" s="6" t="s">
        <v>0</v>
      </c>
      <c r="J4" s="6" t="s">
        <v>711</v>
      </c>
      <c r="K4" s="6" t="s">
        <v>712</v>
      </c>
      <c r="L4" s="6" t="s">
        <v>713</v>
      </c>
      <c r="M4" s="6"/>
      <c r="N4" s="6"/>
      <c r="P4" s="11" t="s">
        <v>211</v>
      </c>
      <c r="Q4" s="11" t="str">
        <f>'Source - Funds'!F1</f>
        <v>FUND_CD</v>
      </c>
      <c r="R4" s="11" t="str">
        <f>'Source - Funds'!G1</f>
        <v>FUND_SHORT_NAME</v>
      </c>
      <c r="S4" s="11" t="str">
        <f>'Source - Funds'!H1</f>
        <v>CERTD_APPROP_AMT</v>
      </c>
      <c r="U4" s="11" t="str">
        <f>P4</f>
        <v>UNIT_CD</v>
      </c>
      <c r="V4" s="11" t="str">
        <f t="shared" ref="V4:X4" si="0">Q4</f>
        <v>FUND_CD</v>
      </c>
      <c r="W4" s="11" t="str">
        <f t="shared" si="0"/>
        <v>FUND_SHORT_NAME</v>
      </c>
      <c r="X4" s="11" t="str">
        <f t="shared" si="0"/>
        <v>CERTD_APPROP_AMT</v>
      </c>
    </row>
    <row r="5" spans="1:24" x14ac:dyDescent="0.3">
      <c r="A5" s="2" t="str">
        <f>IF('Source - Unit List'!G2="","",IF('Source - Unit List'!G2="N",'Source - Unit List'!A2,IF('Source - Unit List'!F2='Source - Unit List'!B2,'Source - Unit List'!A2,"")))</f>
        <v>2026</v>
      </c>
      <c r="B5" s="2" t="str">
        <f>IF($A5="","",'Source - Unit List'!B2)</f>
        <v>01</v>
      </c>
      <c r="C5" s="2" t="str">
        <f>IF($A5="","",'Source - Unit List'!C2)</f>
        <v>5</v>
      </c>
      <c r="D5" s="2" t="str">
        <f>IF($A5="","",'Source - Unit List'!D2)</f>
        <v>0001</v>
      </c>
      <c r="E5" s="2" t="str">
        <f>IF($A5="","",'Source - Unit List'!E2)</f>
        <v>BERNE PUBLIC LIBRARY</v>
      </c>
      <c r="F5" s="2" t="str">
        <f>IF($A5="","",'Source - Unit List'!F2)</f>
        <v>NULL</v>
      </c>
      <c r="G5" s="2" t="str">
        <f>IF($A5="","",'Source - Unit List'!G2)</f>
        <v>N</v>
      </c>
      <c r="I5" s="9" t="str">
        <f t="array" ref="I5">IF(ROWS(F$5:F5)&gt;$B$2,"",INDEX(A$1:G$300,SMALL(IF($B$5:$B$300=$B$1,ROW($A$5:$A$300)-ROW($A$1)+1),ROWS(H$5:H5)),COLUMNS($A5:$A5)))</f>
        <v/>
      </c>
      <c r="J5" s="9" t="str">
        <f t="array" ref="J5">IF(ROWS(G$5:G5)&gt;$B$2,"",INDEX(B$1:H$300,SMALL(IF($B$5:$B$300=$B$1,ROW($A$5:$A$300)-ROW($A$1)+1),ROWS(I$5:I5)),COLUMNS($A5:$A5)))</f>
        <v/>
      </c>
      <c r="K5" s="9" t="str">
        <f t="array" ref="K5">IF(ROWS(H$5:H5)&gt;$B$2,"",INDEX(C$1:I$300,SMALL(IF($B$5:$B$300=$B$1,ROW($A$5:$A$300)-ROW($A$1)+1),ROWS(J$5:J5)),COLUMNS($A5:$A5)))</f>
        <v/>
      </c>
      <c r="L5" s="9" t="str">
        <f t="array" ref="L5">IF(ROWS(I$5:I5)&gt;$B$2,"",INDEX(D$1:J$300,SMALL(IF($B$5:$B$300=$B$1,ROW($A$5:$A$300)-ROW($A$1)+1),ROWS(K$5:K5)),COLUMNS($A5:$A5)))</f>
        <v/>
      </c>
      <c r="M5" s="9" t="str">
        <f t="array" ref="M5">IF(ROWS(J$5:J5)&gt;$B$2,"",INDEX(E$1:K$300,SMALL(IF($B$5:$B$300=$B$1,ROW($A$5:$A$300)-ROW($A$1)+1),ROWS(L$5:L5)),COLUMNS($A5:$A5)))</f>
        <v/>
      </c>
      <c r="N5" s="9" t="str">
        <f>IF(J5="","",J5&amp;K5&amp;L5&amp;"-"&amp;M5)</f>
        <v/>
      </c>
      <c r="P5" s="2" t="str">
        <f>IF('Source - Funds'!D2="","",IF('Source - Funds'!J2="N",'Source - Funds'!D2,IF('Source - Funds'!I2='Source - Funds'!B2,'Source - Funds'!D2,"")))</f>
        <v>0001</v>
      </c>
      <c r="Q5" s="2" t="str">
        <f>IF($P5="","",'Source - Funds'!F2)</f>
        <v>0061</v>
      </c>
      <c r="R5" s="2" t="str">
        <f>IF($P5="","",'Source - Funds'!G2)</f>
        <v>RAINY DAY</v>
      </c>
      <c r="S5" s="2">
        <f>IF($P5="","",'Source - Funds'!H2)</f>
        <v>80000</v>
      </c>
      <c r="U5" s="9" t="str" cm="1">
        <f t="array" ref="U5">IF(ROWS(R$5:R5)&gt;$Q$2,"",INDEX(P$1:S$600,SMALL(IF($P$5:$P$600=$Q$1,ROW($P$5:$P$600)-ROW($A$1)+1),ROWS(T$5:T5)),COLUMNS($A5:$A5)))</f>
        <v/>
      </c>
      <c r="V5" s="9" t="str" cm="1">
        <f t="array" ref="V5">IF(ROWS(S$5:S5)&gt;$Q$2,"",INDEX(Q$1:T$600,SMALL(IF($P$5:$P$600=$Q$1,ROW($P$5:$P$600)-ROW($A$1)+1),ROWS(U$5:U5)),COLUMNS($A5:$A5)))</f>
        <v/>
      </c>
      <c r="W5" s="9" t="str" cm="1">
        <f t="array" ref="W5">IF(ROWS(T$5:T5)&gt;$Q$2,"",INDEX(R$1:U$600,SMALL(IF($P$5:$P$600=$Q$1,ROW($P$5:$P$600)-ROW($A$1)+1),ROWS(V$5:V5)),COLUMNS($A5:$A5)))</f>
        <v/>
      </c>
      <c r="X5" s="10" t="str" cm="1">
        <f t="array" ref="X5">IF(ROWS(U$5:U5)&gt;$Q$2,"",INDEX(S$1:V$600,SMALL(IF($P$5:$P$600=$Q$1,ROW($P$5:$P$600)-ROW($A$1)+1),ROWS(W$5:W5)),COLUMNS($A5:$A5)))</f>
        <v/>
      </c>
    </row>
    <row r="6" spans="1:24" x14ac:dyDescent="0.3">
      <c r="A6" s="2" t="str">
        <f>IF('Source - Unit List'!G3="","",IF('Source - Unit List'!G3="N",'Source - Unit List'!A3,IF('Source - Unit List'!F3='Source - Unit List'!B3,'Source - Unit List'!A3,"")))</f>
        <v>2026</v>
      </c>
      <c r="B6" s="2" t="str">
        <f>IF($A6="","",'Source - Unit List'!B3)</f>
        <v>01</v>
      </c>
      <c r="C6" s="2" t="str">
        <f>IF($A6="","",'Source - Unit List'!C3)</f>
        <v>5</v>
      </c>
      <c r="D6" s="2" t="str">
        <f>IF($A6="","",'Source - Unit List'!D3)</f>
        <v>0304</v>
      </c>
      <c r="E6" s="2" t="str">
        <f>IF($A6="","",'Source - Unit List'!E3)</f>
        <v>ADAMS PUBLIC LIBRARY SYSTEM</v>
      </c>
      <c r="F6" s="2" t="str">
        <f>IF($A6="","",'Source - Unit List'!F3)</f>
        <v>NULL</v>
      </c>
      <c r="G6" s="2" t="str">
        <f>IF($A6="","",'Source - Unit List'!G3)</f>
        <v>N</v>
      </c>
      <c r="I6" s="9" t="str">
        <f t="array" ref="I6">IF(ROWS(F$5:F6)&gt;$B$2,"",INDEX(A$1:G$300,SMALL(IF($B$5:$B$300=$B$1,ROW($A$5:$A$300)-ROW($A$1)+1),ROWS(H$5:H6)),COLUMNS($A6:$A6)))</f>
        <v/>
      </c>
      <c r="J6" s="9" t="str">
        <f t="array" ref="J6">IF(ROWS(G$5:G6)&gt;$B$2,"",INDEX(B$1:H$300,SMALL(IF($B$5:$B$300=$B$1,ROW($A$5:$A$300)-ROW($A$1)+1),ROWS(I$5:I6)),COLUMNS($A6:$A6)))</f>
        <v/>
      </c>
      <c r="K6" s="9" t="str">
        <f t="array" ref="K6">IF(ROWS(H$5:H6)&gt;$B$2,"",INDEX(C$1:I$300,SMALL(IF($B$5:$B$300=$B$1,ROW($A$5:$A$300)-ROW($A$1)+1),ROWS(J$5:J6)),COLUMNS($A6:$A6)))</f>
        <v/>
      </c>
      <c r="L6" s="9" t="str">
        <f t="array" ref="L6">IF(ROWS(I$5:I6)&gt;$B$2,"",INDEX(D$1:J$300,SMALL(IF($B$5:$B$300=$B$1,ROW($A$5:$A$300)-ROW($A$1)+1),ROWS(K$5:K6)),COLUMNS($A6:$A6)))</f>
        <v/>
      </c>
      <c r="M6" s="9" t="str">
        <f t="array" ref="M6">IF(ROWS(J$5:J6)&gt;$B$2,"",INDEX(E$1:K$300,SMALL(IF($B$5:$B$300=$B$1,ROW($A$5:$A$300)-ROW($A$1)+1),ROWS(L$5:L6)),COLUMNS($A6:$A6)))</f>
        <v/>
      </c>
      <c r="N6" s="9" t="str">
        <f t="shared" ref="N6:N15" si="1">IF(J6="","",J6&amp;K6&amp;L6&amp;"-"&amp;M6)</f>
        <v/>
      </c>
      <c r="P6" s="2" t="str">
        <f>IF('Source - Funds'!D3="","",IF('Source - Funds'!J3="N",'Source - Funds'!D3,IF('Source - Funds'!I3='Source - Funds'!B3,'Source - Funds'!D3,"")))</f>
        <v>0001</v>
      </c>
      <c r="Q6" s="2" t="str">
        <f>IF($P6="","",'Source - Funds'!F3)</f>
        <v>0101</v>
      </c>
      <c r="R6" s="2" t="str">
        <f>IF($P6="","",'Source - Funds'!G3)</f>
        <v>GENERAL</v>
      </c>
      <c r="S6" s="2">
        <f>IF($P6="","",'Source - Funds'!H3)</f>
        <v>591700</v>
      </c>
      <c r="U6" s="9" t="str" cm="1">
        <f t="array" ref="U6">IF(ROWS(R$5:R6)&gt;$Q$2,"",INDEX(P$1:S$600,SMALL(IF($P$5:$P$600=$Q$1,ROW($P$5:$P$600)-ROW($A$1)+1),ROWS(T$5:T6)),COLUMNS($A6:$A6)))</f>
        <v/>
      </c>
      <c r="V6" s="9" t="str" cm="1">
        <f t="array" ref="V6">IF(ROWS(S$5:S6)&gt;$Q$2,"",INDEX(Q$1:T$600,SMALL(IF($P$5:$P$600=$Q$1,ROW($P$5:$P$600)-ROW($A$1)+1),ROWS(U$5:U6)),COLUMNS($A6:$A6)))</f>
        <v/>
      </c>
      <c r="W6" s="9" t="str" cm="1">
        <f t="array" ref="W6">IF(ROWS(T$5:T6)&gt;$Q$2,"",INDEX(R$1:U$600,SMALL(IF($P$5:$P$600=$Q$1,ROW($P$5:$P$600)-ROW($A$1)+1),ROWS(V$5:V6)),COLUMNS($A6:$A6)))</f>
        <v/>
      </c>
      <c r="X6" s="10" t="str" cm="1">
        <f t="array" ref="X6">IF(ROWS(U$5:U6)&gt;$Q$2,"",INDEX(S$1:V$600,SMALL(IF($P$5:$P$600=$Q$1,ROW($P$5:$P$600)-ROW($A$1)+1),ROWS(W$5:W6)),COLUMNS($A6:$A6)))</f>
        <v/>
      </c>
    </row>
    <row r="7" spans="1:24" x14ac:dyDescent="0.3">
      <c r="A7" s="2" t="str">
        <f>IF('Source - Unit List'!G4="","",IF('Source - Unit List'!G4="N",'Source - Unit List'!A4,IF('Source - Unit List'!F4='Source - Unit List'!B4,'Source - Unit List'!A4,"")))</f>
        <v>2026</v>
      </c>
      <c r="B7" s="2" t="str">
        <f>IF($A7="","",'Source - Unit List'!B4)</f>
        <v>02</v>
      </c>
      <c r="C7" s="2" t="str">
        <f>IF($A7="","",'Source - Unit List'!C4)</f>
        <v>5</v>
      </c>
      <c r="D7" s="2" t="str">
        <f>IF($A7="","",'Source - Unit List'!D4)</f>
        <v>0260</v>
      </c>
      <c r="E7" s="2" t="str">
        <f>IF($A7="","",'Source - Unit List'!E4)</f>
        <v>ALLEN COUNTY PUBLIC LIBRARY</v>
      </c>
      <c r="F7" s="2" t="str">
        <f>IF($A7="","",'Source - Unit List'!F4)</f>
        <v>NULL</v>
      </c>
      <c r="G7" s="2" t="str">
        <f>IF($A7="","",'Source - Unit List'!G4)</f>
        <v>N</v>
      </c>
      <c r="I7" s="9" t="str">
        <f t="array" ref="I7">IF(ROWS(F$5:F7)&gt;$B$2,"",INDEX(A$1:G$300,SMALL(IF($B$5:$B$300=$B$1,ROW($A$5:$A$300)-ROW($A$1)+1),ROWS(H$5:H7)),COLUMNS($A7:$A7)))</f>
        <v/>
      </c>
      <c r="J7" s="9" t="str">
        <f t="array" ref="J7">IF(ROWS(G$5:G7)&gt;$B$2,"",INDEX(B$1:H$300,SMALL(IF($B$5:$B$300=$B$1,ROW($A$5:$A$300)-ROW($A$1)+1),ROWS(I$5:I7)),COLUMNS($A7:$A7)))</f>
        <v/>
      </c>
      <c r="K7" s="9" t="str">
        <f t="array" ref="K7">IF(ROWS(H$5:H7)&gt;$B$2,"",INDEX(C$1:I$300,SMALL(IF($B$5:$B$300=$B$1,ROW($A$5:$A$300)-ROW($A$1)+1),ROWS(J$5:J7)),COLUMNS($A7:$A7)))</f>
        <v/>
      </c>
      <c r="L7" s="9" t="str">
        <f t="array" ref="L7">IF(ROWS(I$5:I7)&gt;$B$2,"",INDEX(D$1:J$300,SMALL(IF($B$5:$B$300=$B$1,ROW($A$5:$A$300)-ROW($A$1)+1),ROWS(K$5:K7)),COLUMNS($A7:$A7)))</f>
        <v/>
      </c>
      <c r="M7" s="9" t="str">
        <f t="array" ref="M7">IF(ROWS(J$5:J7)&gt;$B$2,"",INDEX(E$1:K$300,SMALL(IF($B$5:$B$300=$B$1,ROW($A$5:$A$300)-ROW($A$1)+1),ROWS(L$5:L7)),COLUMNS($A7:$A7)))</f>
        <v/>
      </c>
      <c r="N7" s="9" t="str">
        <f t="shared" si="1"/>
        <v/>
      </c>
      <c r="P7" s="2" t="str">
        <f>IF('Source - Funds'!D4="","",IF('Source - Funds'!J4="N",'Source - Funds'!D4,IF('Source - Funds'!I4='Source - Funds'!B4,'Source - Funds'!D4,"")))</f>
        <v>0001</v>
      </c>
      <c r="Q7" s="2" t="str">
        <f>IF($P7="","",'Source - Funds'!F4)</f>
        <v>2011</v>
      </c>
      <c r="R7" s="2" t="str">
        <f>IF($P7="","",'Source - Funds'!G4)</f>
        <v>LIRF</v>
      </c>
      <c r="S7" s="2">
        <f>IF($P7="","",'Source - Funds'!H4)</f>
        <v>75000</v>
      </c>
      <c r="U7" s="9" t="str" cm="1">
        <f t="array" ref="U7">IF(ROWS(R$5:R7)&gt;$Q$2,"",INDEX(P$1:S$600,SMALL(IF($P$5:$P$600=$Q$1,ROW($P$5:$P$600)-ROW($A$1)+1),ROWS(T$5:T7)),COLUMNS($A7:$A7)))</f>
        <v/>
      </c>
      <c r="V7" s="9" t="str" cm="1">
        <f t="array" ref="V7">IF(ROWS(S$5:S7)&gt;$Q$2,"",INDEX(Q$1:T$600,SMALL(IF($P$5:$P$600=$Q$1,ROW($P$5:$P$600)-ROW($A$1)+1),ROWS(U$5:U7)),COLUMNS($A7:$A7)))</f>
        <v/>
      </c>
      <c r="W7" s="9" t="str" cm="1">
        <f t="array" ref="W7">IF(ROWS(T$5:T7)&gt;$Q$2,"",INDEX(R$1:U$600,SMALL(IF($P$5:$P$600=$Q$1,ROW($P$5:$P$600)-ROW($A$1)+1),ROWS(V$5:V7)),COLUMNS($A7:$A7)))</f>
        <v/>
      </c>
      <c r="X7" s="10" t="str" cm="1">
        <f t="array" ref="X7">IF(ROWS(U$5:U7)&gt;$Q$2,"",INDEX(S$1:V$600,SMALL(IF($P$5:$P$600=$Q$1,ROW($P$5:$P$600)-ROW($A$1)+1),ROWS(W$5:W7)),COLUMNS($A7:$A7)))</f>
        <v/>
      </c>
    </row>
    <row r="8" spans="1:24" x14ac:dyDescent="0.3">
      <c r="A8" s="2" t="str">
        <f>IF('Source - Unit List'!G5="","",IF('Source - Unit List'!G5="N",'Source - Unit List'!A5,IF('Source - Unit List'!F5='Source - Unit List'!B5,'Source - Unit List'!A5,"")))</f>
        <v>2026</v>
      </c>
      <c r="B8" s="2" t="str">
        <f>IF($A8="","",'Source - Unit List'!B5)</f>
        <v>03</v>
      </c>
      <c r="C8" s="2" t="str">
        <f>IF($A8="","",'Source - Unit List'!C5)</f>
        <v>5</v>
      </c>
      <c r="D8" s="2" t="str">
        <f>IF($A8="","",'Source - Unit List'!D5)</f>
        <v>0006</v>
      </c>
      <c r="E8" s="2" t="str">
        <f>IF($A8="","",'Source - Unit List'!E5)</f>
        <v>BARTHOLOMEW COUNTY PUBLIC LIBRARY</v>
      </c>
      <c r="F8" s="2" t="str">
        <f>IF($A8="","",'Source - Unit List'!F5)</f>
        <v>NULL</v>
      </c>
      <c r="G8" s="2" t="str">
        <f>IF($A8="","",'Source - Unit List'!G5)</f>
        <v>N</v>
      </c>
      <c r="I8" s="9" t="str">
        <f t="array" ref="I8">IF(ROWS(F$5:F8)&gt;$B$2,"",INDEX(A$1:G$300,SMALL(IF($B$5:$B$300=$B$1,ROW($A$5:$A$300)-ROW($A$1)+1),ROWS(H$5:H8)),COLUMNS($A8:$A8)))</f>
        <v/>
      </c>
      <c r="J8" s="9" t="str">
        <f t="array" ref="J8">IF(ROWS(G$5:G8)&gt;$B$2,"",INDEX(B$1:H$300,SMALL(IF($B$5:$B$300=$B$1,ROW($A$5:$A$300)-ROW($A$1)+1),ROWS(I$5:I8)),COLUMNS($A8:$A8)))</f>
        <v/>
      </c>
      <c r="K8" s="9" t="str">
        <f t="array" ref="K8">IF(ROWS(H$5:H8)&gt;$B$2,"",INDEX(C$1:I$300,SMALL(IF($B$5:$B$300=$B$1,ROW($A$5:$A$300)-ROW($A$1)+1),ROWS(J$5:J8)),COLUMNS($A8:$A8)))</f>
        <v/>
      </c>
      <c r="L8" s="9" t="str">
        <f t="array" ref="L8">IF(ROWS(I$5:I8)&gt;$B$2,"",INDEX(D$1:J$300,SMALL(IF($B$5:$B$300=$B$1,ROW($A$5:$A$300)-ROW($A$1)+1),ROWS(K$5:K8)),COLUMNS($A8:$A8)))</f>
        <v/>
      </c>
      <c r="M8" s="9" t="str">
        <f t="array" ref="M8">IF(ROWS(J$5:J8)&gt;$B$2,"",INDEX(E$1:K$300,SMALL(IF($B$5:$B$300=$B$1,ROW($A$5:$A$300)-ROW($A$1)+1),ROWS(L$5:L8)),COLUMNS($A8:$A8)))</f>
        <v/>
      </c>
      <c r="N8" s="9" t="str">
        <f t="shared" si="1"/>
        <v/>
      </c>
      <c r="P8" s="2" t="str">
        <f>IF('Source - Funds'!D5="","",IF('Source - Funds'!J5="N",'Source - Funds'!D5,IF('Source - Funds'!I5='Source - Funds'!B5,'Source - Funds'!D5,"")))</f>
        <v>0304</v>
      </c>
      <c r="Q8" s="2" t="str">
        <f>IF($P8="","",'Source - Funds'!F5)</f>
        <v>2011</v>
      </c>
      <c r="R8" s="2" t="str">
        <f>IF($P8="","",'Source - Funds'!G5)</f>
        <v>LIRF</v>
      </c>
      <c r="S8" s="2">
        <f>IF($P8="","",'Source - Funds'!H5)</f>
        <v>70000</v>
      </c>
      <c r="U8" s="9" t="str" cm="1">
        <f t="array" ref="U8">IF(ROWS(R$5:R8)&gt;$Q$2,"",INDEX(P$1:S$600,SMALL(IF($P$5:$P$600=$Q$1,ROW($P$5:$P$600)-ROW($A$1)+1),ROWS(T$5:T8)),COLUMNS($A8:$A8)))</f>
        <v/>
      </c>
      <c r="V8" s="9" t="str" cm="1">
        <f t="array" ref="V8">IF(ROWS(S$5:S8)&gt;$Q$2,"",INDEX(Q$1:T$600,SMALL(IF($P$5:$P$600=$Q$1,ROW($P$5:$P$600)-ROW($A$1)+1),ROWS(U$5:U8)),COLUMNS($A8:$A8)))</f>
        <v/>
      </c>
      <c r="W8" s="9" t="str" cm="1">
        <f t="array" ref="W8">IF(ROWS(T$5:T8)&gt;$Q$2,"",INDEX(R$1:U$600,SMALL(IF($P$5:$P$600=$Q$1,ROW($P$5:$P$600)-ROW($A$1)+1),ROWS(V$5:V8)),COLUMNS($A8:$A8)))</f>
        <v/>
      </c>
      <c r="X8" s="10" t="str" cm="1">
        <f t="array" ref="X8">IF(ROWS(U$5:U8)&gt;$Q$2,"",INDEX(S$1:V$600,SMALL(IF($P$5:$P$600=$Q$1,ROW($P$5:$P$600)-ROW($A$1)+1),ROWS(W$5:W8)),COLUMNS($A8:$A8)))</f>
        <v/>
      </c>
    </row>
    <row r="9" spans="1:24" x14ac:dyDescent="0.3">
      <c r="A9" s="2" t="str">
        <f>IF('Source - Unit List'!G6="","",IF('Source - Unit List'!G6="N",'Source - Unit List'!A6,IF('Source - Unit List'!F6='Source - Unit List'!B6,'Source - Unit List'!A6,"")))</f>
        <v/>
      </c>
      <c r="B9" s="2" t="str">
        <f>IF($A9="","",'Source - Unit List'!B6)</f>
        <v/>
      </c>
      <c r="C9" s="2" t="str">
        <f>IF($A9="","",'Source - Unit List'!C6)</f>
        <v/>
      </c>
      <c r="D9" s="2" t="str">
        <f>IF($A9="","",'Source - Unit List'!D6)</f>
        <v/>
      </c>
      <c r="E9" s="2" t="str">
        <f>IF($A9="","",'Source - Unit List'!E6)</f>
        <v/>
      </c>
      <c r="F9" s="2" t="str">
        <f>IF($A9="","",'Source - Unit List'!F6)</f>
        <v/>
      </c>
      <c r="G9" s="2" t="str">
        <f>IF($A9="","",'Source - Unit List'!G6)</f>
        <v/>
      </c>
      <c r="I9" s="9" t="str">
        <f t="array" ref="I9">IF(ROWS(F$5:F9)&gt;$B$2,"",INDEX(A$1:G$300,SMALL(IF($B$5:$B$300=$B$1,ROW($A$5:$A$300)-ROW($A$1)+1),ROWS(H$5:H9)),COLUMNS($A9:$A9)))</f>
        <v/>
      </c>
      <c r="J9" s="9" t="str">
        <f t="array" ref="J9">IF(ROWS(G$5:G9)&gt;$B$2,"",INDEX(B$1:H$300,SMALL(IF($B$5:$B$300=$B$1,ROW($A$5:$A$300)-ROW($A$1)+1),ROWS(I$5:I9)),COLUMNS($A9:$A9)))</f>
        <v/>
      </c>
      <c r="K9" s="9" t="str">
        <f t="array" ref="K9">IF(ROWS(H$5:H9)&gt;$B$2,"",INDEX(C$1:I$300,SMALL(IF($B$5:$B$300=$B$1,ROW($A$5:$A$300)-ROW($A$1)+1),ROWS(J$5:J9)),COLUMNS($A9:$A9)))</f>
        <v/>
      </c>
      <c r="L9" s="9" t="str">
        <f t="array" ref="L9">IF(ROWS(I$5:I9)&gt;$B$2,"",INDEX(D$1:J$300,SMALL(IF($B$5:$B$300=$B$1,ROW($A$5:$A$300)-ROW($A$1)+1),ROWS(K$5:K9)),COLUMNS($A9:$A9)))</f>
        <v/>
      </c>
      <c r="M9" s="9" t="str">
        <f t="array" ref="M9">IF(ROWS(J$5:J9)&gt;$B$2,"",INDEX(E$1:K$300,SMALL(IF($B$5:$B$300=$B$1,ROW($A$5:$A$300)-ROW($A$1)+1),ROWS(L$5:L9)),COLUMNS($A9:$A9)))</f>
        <v/>
      </c>
      <c r="N9" s="9" t="str">
        <f t="shared" si="1"/>
        <v/>
      </c>
      <c r="P9" s="2" t="str">
        <f>IF('Source - Funds'!D6="","",IF('Source - Funds'!J6="N",'Source - Funds'!D6,IF('Source - Funds'!I6='Source - Funds'!B6,'Source - Funds'!D6,"")))</f>
        <v>0304</v>
      </c>
      <c r="Q9" s="2" t="str">
        <f>IF($P9="","",'Source - Funds'!F6)</f>
        <v>0101</v>
      </c>
      <c r="R9" s="2" t="str">
        <f>IF($P9="","",'Source - Funds'!G6)</f>
        <v>GENERAL</v>
      </c>
      <c r="S9" s="2">
        <f>IF($P9="","",'Source - Funds'!H6)</f>
        <v>1387750</v>
      </c>
      <c r="U9" s="9" t="str" cm="1">
        <f t="array" ref="U9">IF(ROWS(R$5:R9)&gt;$Q$2,"",INDEX(P$1:S$600,SMALL(IF($P$5:$P$600=$Q$1,ROW($P$5:$P$600)-ROW($A$1)+1),ROWS(T$5:T9)),COLUMNS($A9:$A9)))</f>
        <v/>
      </c>
      <c r="V9" s="9" t="str" cm="1">
        <f t="array" ref="V9">IF(ROWS(S$5:S9)&gt;$Q$2,"",INDEX(Q$1:T$600,SMALL(IF($P$5:$P$600=$Q$1,ROW($P$5:$P$600)-ROW($A$1)+1),ROWS(U$5:U9)),COLUMNS($A9:$A9)))</f>
        <v/>
      </c>
      <c r="W9" s="9" t="str" cm="1">
        <f t="array" ref="W9">IF(ROWS(T$5:T9)&gt;$Q$2,"",INDEX(R$1:U$600,SMALL(IF($P$5:$P$600=$Q$1,ROW($P$5:$P$600)-ROW($A$1)+1),ROWS(V$5:V9)),COLUMNS($A9:$A9)))</f>
        <v/>
      </c>
      <c r="X9" s="10" t="str" cm="1">
        <f t="array" ref="X9">IF(ROWS(U$5:U9)&gt;$Q$2,"",INDEX(S$1:V$600,SMALL(IF($P$5:$P$600=$Q$1,ROW($P$5:$P$600)-ROW($A$1)+1),ROWS(W$5:W9)),COLUMNS($A9:$A9)))</f>
        <v/>
      </c>
    </row>
    <row r="10" spans="1:24" x14ac:dyDescent="0.3">
      <c r="A10" s="2" t="str">
        <f>IF('Source - Unit List'!G7="","",IF('Source - Unit List'!G7="N",'Source - Unit List'!A7,IF('Source - Unit List'!F7='Source - Unit List'!B7,'Source - Unit List'!A7,"")))</f>
        <v>2026</v>
      </c>
      <c r="B10" s="2" t="str">
        <f>IF($A10="","",'Source - Unit List'!B7)</f>
        <v>04</v>
      </c>
      <c r="C10" s="2" t="str">
        <f>IF($A10="","",'Source - Unit List'!C7)</f>
        <v>5</v>
      </c>
      <c r="D10" s="2" t="str">
        <f>IF($A10="","",'Source - Unit List'!D7)</f>
        <v>0007</v>
      </c>
      <c r="E10" s="2" t="str">
        <f>IF($A10="","",'Source - Unit List'!E7)</f>
        <v>BOSWELL PUBLIC LIBRARY</v>
      </c>
      <c r="F10" s="2" t="str">
        <f>IF($A10="","",'Source - Unit List'!F7)</f>
        <v>NULL</v>
      </c>
      <c r="G10" s="2" t="str">
        <f>IF($A10="","",'Source - Unit List'!G7)</f>
        <v>N</v>
      </c>
      <c r="I10" s="9" t="str">
        <f t="array" ref="I10">IF(ROWS(F$5:F10)&gt;$B$2,"",INDEX(A$1:G$300,SMALL(IF($B$5:$B$300=$B$1,ROW($A$5:$A$300)-ROW($A$1)+1),ROWS(H$5:H10)),COLUMNS($A10:$A10)))</f>
        <v/>
      </c>
      <c r="J10" s="9" t="str">
        <f t="array" ref="J10">IF(ROWS(G$5:G10)&gt;$B$2,"",INDEX(B$1:H$300,SMALL(IF($B$5:$B$300=$B$1,ROW($A$5:$A$300)-ROW($A$1)+1),ROWS(I$5:I10)),COLUMNS($A10:$A10)))</f>
        <v/>
      </c>
      <c r="K10" s="9" t="str">
        <f t="array" ref="K10">IF(ROWS(H$5:H10)&gt;$B$2,"",INDEX(C$1:I$300,SMALL(IF($B$5:$B$300=$B$1,ROW($A$5:$A$300)-ROW($A$1)+1),ROWS(J$5:J10)),COLUMNS($A10:$A10)))</f>
        <v/>
      </c>
      <c r="L10" s="9" t="str">
        <f t="array" ref="L10">IF(ROWS(I$5:I10)&gt;$B$2,"",INDEX(D$1:J$300,SMALL(IF($B$5:$B$300=$B$1,ROW($A$5:$A$300)-ROW($A$1)+1),ROWS(K$5:K10)),COLUMNS($A10:$A10)))</f>
        <v/>
      </c>
      <c r="M10" s="9" t="str">
        <f t="array" ref="M10">IF(ROWS(J$5:J10)&gt;$B$2,"",INDEX(E$1:K$300,SMALL(IF($B$5:$B$300=$B$1,ROW($A$5:$A$300)-ROW($A$1)+1),ROWS(L$5:L10)),COLUMNS($A10:$A10)))</f>
        <v/>
      </c>
      <c r="N10" s="9" t="str">
        <f t="shared" si="1"/>
        <v/>
      </c>
      <c r="P10" s="2" t="str">
        <f>IF('Source - Funds'!D7="","",IF('Source - Funds'!J7="N",'Source - Funds'!D7,IF('Source - Funds'!I7='Source - Funds'!B7,'Source - Funds'!D7,"")))</f>
        <v>0304</v>
      </c>
      <c r="Q10" s="2" t="str">
        <f>IF($P10="","",'Source - Funds'!F7)</f>
        <v>0061</v>
      </c>
      <c r="R10" s="2" t="str">
        <f>IF($P10="","",'Source - Funds'!G7)</f>
        <v>RAINY DAY</v>
      </c>
      <c r="S10" s="2">
        <f>IF($P10="","",'Source - Funds'!H7)</f>
        <v>10000</v>
      </c>
      <c r="U10" s="9" t="str" cm="1">
        <f t="array" ref="U10">IF(ROWS(R$5:R10)&gt;$Q$2,"",INDEX(P$1:S$600,SMALL(IF($P$5:$P$600=$Q$1,ROW($P$5:$P$600)-ROW($A$1)+1),ROWS(T$5:T10)),COLUMNS($A10:$A10)))</f>
        <v/>
      </c>
      <c r="V10" s="9" t="str" cm="1">
        <f t="array" ref="V10">IF(ROWS(S$5:S10)&gt;$Q$2,"",INDEX(Q$1:T$600,SMALL(IF($P$5:$P$600=$Q$1,ROW($P$5:$P$600)-ROW($A$1)+1),ROWS(U$5:U10)),COLUMNS($A10:$A10)))</f>
        <v/>
      </c>
      <c r="W10" s="9" t="str" cm="1">
        <f t="array" ref="W10">IF(ROWS(T$5:T10)&gt;$Q$2,"",INDEX(R$1:U$600,SMALL(IF($P$5:$P$600=$Q$1,ROW($P$5:$P$600)-ROW($A$1)+1),ROWS(V$5:V10)),COLUMNS($A10:$A10)))</f>
        <v/>
      </c>
      <c r="X10" s="10" t="str" cm="1">
        <f t="array" ref="X10">IF(ROWS(U$5:U10)&gt;$Q$2,"",INDEX(S$1:V$600,SMALL(IF($P$5:$P$600=$Q$1,ROW($P$5:$P$600)-ROW($A$1)+1),ROWS(W$5:W10)),COLUMNS($A10:$A10)))</f>
        <v/>
      </c>
    </row>
    <row r="11" spans="1:24" x14ac:dyDescent="0.3">
      <c r="A11" s="2" t="str">
        <f>IF('Source - Unit List'!G8="","",IF('Source - Unit List'!G8="N",'Source - Unit List'!A8,IF('Source - Unit List'!F8='Source - Unit List'!B8,'Source - Unit List'!A8,"")))</f>
        <v>2026</v>
      </c>
      <c r="B11" s="2" t="str">
        <f>IF($A11="","",'Source - Unit List'!B8)</f>
        <v>04</v>
      </c>
      <c r="C11" s="2" t="str">
        <f>IF($A11="","",'Source - Unit List'!C8)</f>
        <v>5</v>
      </c>
      <c r="D11" s="2" t="str">
        <f>IF($A11="","",'Source - Unit List'!D8)</f>
        <v>0008</v>
      </c>
      <c r="E11" s="2" t="str">
        <f>IF($A11="","",'Source - Unit List'!E8)</f>
        <v>EARL PARK PUBLIC LIBRARY</v>
      </c>
      <c r="F11" s="2" t="str">
        <f>IF($A11="","",'Source - Unit List'!F8)</f>
        <v>NULL</v>
      </c>
      <c r="G11" s="2" t="str">
        <f>IF($A11="","",'Source - Unit List'!G8)</f>
        <v>N</v>
      </c>
      <c r="I11" s="9" t="str">
        <f t="array" ref="I11">IF(ROWS(F$5:F11)&gt;$B$2,"",INDEX(A$1:G$300,SMALL(IF($B$5:$B$300=$B$1,ROW($A$5:$A$300)-ROW($A$1)+1),ROWS(H$5:H11)),COLUMNS($A11:$A11)))</f>
        <v/>
      </c>
      <c r="J11" s="9" t="str">
        <f t="array" ref="J11">IF(ROWS(G$5:G11)&gt;$B$2,"",INDEX(B$1:H$300,SMALL(IF($B$5:$B$300=$B$1,ROW($A$5:$A$300)-ROW($A$1)+1),ROWS(I$5:I11)),COLUMNS($A11:$A11)))</f>
        <v/>
      </c>
      <c r="K11" s="9" t="str">
        <f t="array" ref="K11">IF(ROWS(H$5:H11)&gt;$B$2,"",INDEX(C$1:I$300,SMALL(IF($B$5:$B$300=$B$1,ROW($A$5:$A$300)-ROW($A$1)+1),ROWS(J$5:J11)),COLUMNS($A11:$A11)))</f>
        <v/>
      </c>
      <c r="L11" s="9" t="str">
        <f t="array" ref="L11">IF(ROWS(I$5:I11)&gt;$B$2,"",INDEX(D$1:J$300,SMALL(IF($B$5:$B$300=$B$1,ROW($A$5:$A$300)-ROW($A$1)+1),ROWS(K$5:K11)),COLUMNS($A11:$A11)))</f>
        <v/>
      </c>
      <c r="M11" s="9" t="str">
        <f t="array" ref="M11">IF(ROWS(J$5:J11)&gt;$B$2,"",INDEX(E$1:K$300,SMALL(IF($B$5:$B$300=$B$1,ROW($A$5:$A$300)-ROW($A$1)+1),ROWS(L$5:L11)),COLUMNS($A11:$A11)))</f>
        <v/>
      </c>
      <c r="N11" s="9" t="str">
        <f t="shared" si="1"/>
        <v/>
      </c>
      <c r="P11" s="2" t="str">
        <f>IF('Source - Funds'!D8="","",IF('Source - Funds'!J8="N",'Source - Funds'!D8,IF('Source - Funds'!I8='Source - Funds'!B8,'Source - Funds'!D8,"")))</f>
        <v>0260</v>
      </c>
      <c r="Q11" s="2" t="str">
        <f>IF($P11="","",'Source - Funds'!F8)</f>
        <v>0101</v>
      </c>
      <c r="R11" s="2" t="str">
        <f>IF($P11="","",'Source - Funds'!G8)</f>
        <v>GENERAL</v>
      </c>
      <c r="S11" s="2">
        <f>IF($P11="","",'Source - Funds'!H8)</f>
        <v>41253904</v>
      </c>
      <c r="U11" s="9" t="str" cm="1">
        <f t="array" ref="U11">IF(ROWS(R$5:R11)&gt;$Q$2,"",INDEX(P$1:S$600,SMALL(IF($P$5:$P$600=$Q$1,ROW($P$5:$P$600)-ROW($A$1)+1),ROWS(T$5:T11)),COLUMNS($A11:$A11)))</f>
        <v/>
      </c>
      <c r="V11" s="9" t="str" cm="1">
        <f t="array" ref="V11">IF(ROWS(S$5:S11)&gt;$Q$2,"",INDEX(Q$1:T$600,SMALL(IF($P$5:$P$600=$Q$1,ROW($P$5:$P$600)-ROW($A$1)+1),ROWS(U$5:U11)),COLUMNS($A11:$A11)))</f>
        <v/>
      </c>
      <c r="W11" s="9" t="str" cm="1">
        <f t="array" ref="W11">IF(ROWS(T$5:T11)&gt;$Q$2,"",INDEX(R$1:U$600,SMALL(IF($P$5:$P$600=$Q$1,ROW($P$5:$P$600)-ROW($A$1)+1),ROWS(V$5:V11)),COLUMNS($A11:$A11)))</f>
        <v/>
      </c>
      <c r="X11" s="10" t="str" cm="1">
        <f t="array" ref="X11">IF(ROWS(U$5:U11)&gt;$Q$2,"",INDEX(S$1:V$600,SMALL(IF($P$5:$P$600=$Q$1,ROW($P$5:$P$600)-ROW($A$1)+1),ROWS(W$5:W11)),COLUMNS($A11:$A11)))</f>
        <v/>
      </c>
    </row>
    <row r="12" spans="1:24" x14ac:dyDescent="0.3">
      <c r="A12" s="2" t="str">
        <f>IF('Source - Unit List'!G9="","",IF('Source - Unit List'!G9="N",'Source - Unit List'!A9,IF('Source - Unit List'!F9='Source - Unit List'!B9,'Source - Unit List'!A9,"")))</f>
        <v>2026</v>
      </c>
      <c r="B12" s="2" t="str">
        <f>IF($A12="","",'Source - Unit List'!B9)</f>
        <v>04</v>
      </c>
      <c r="C12" s="2" t="str">
        <f>IF($A12="","",'Source - Unit List'!C9)</f>
        <v>5</v>
      </c>
      <c r="D12" s="2" t="str">
        <f>IF($A12="","",'Source - Unit List'!D9)</f>
        <v>0009</v>
      </c>
      <c r="E12" s="2" t="str">
        <f>IF($A12="","",'Source - Unit List'!E9)</f>
        <v>OTTERBEIN PUBLIC LIBRARY</v>
      </c>
      <c r="F12" s="2" t="str">
        <f>IF($A12="","",'Source - Unit List'!F9)</f>
        <v>04</v>
      </c>
      <c r="G12" s="2" t="str">
        <f>IF($A12="","",'Source - Unit List'!G9)</f>
        <v>Y</v>
      </c>
      <c r="I12" s="9" t="str">
        <f t="array" ref="I12">IF(ROWS(F$5:F12)&gt;$B$2,"",INDEX(A$1:G$300,SMALL(IF($B$5:$B$300=$B$1,ROW($A$5:$A$300)-ROW($A$1)+1),ROWS(H$5:H12)),COLUMNS($A12:$A12)))</f>
        <v/>
      </c>
      <c r="J12" s="9" t="str">
        <f t="array" ref="J12">IF(ROWS(G$5:G12)&gt;$B$2,"",INDEX(B$1:H$300,SMALL(IF($B$5:$B$300=$B$1,ROW($A$5:$A$300)-ROW($A$1)+1),ROWS(I$5:I12)),COLUMNS($A12:$A12)))</f>
        <v/>
      </c>
      <c r="K12" s="9" t="str">
        <f t="array" ref="K12">IF(ROWS(H$5:H12)&gt;$B$2,"",INDEX(C$1:I$300,SMALL(IF($B$5:$B$300=$B$1,ROW($A$5:$A$300)-ROW($A$1)+1),ROWS(J$5:J12)),COLUMNS($A12:$A12)))</f>
        <v/>
      </c>
      <c r="L12" s="9" t="str">
        <f t="array" ref="L12">IF(ROWS(I$5:I12)&gt;$B$2,"",INDEX(D$1:J$300,SMALL(IF($B$5:$B$300=$B$1,ROW($A$5:$A$300)-ROW($A$1)+1),ROWS(K$5:K12)),COLUMNS($A12:$A12)))</f>
        <v/>
      </c>
      <c r="M12" s="9" t="str">
        <f t="array" ref="M12">IF(ROWS(J$5:J12)&gt;$B$2,"",INDEX(E$1:K$300,SMALL(IF($B$5:$B$300=$B$1,ROW($A$5:$A$300)-ROW($A$1)+1),ROWS(L$5:L12)),COLUMNS($A12:$A12)))</f>
        <v/>
      </c>
      <c r="N12" s="9" t="str">
        <f t="shared" si="1"/>
        <v/>
      </c>
      <c r="P12" s="2" t="str">
        <f>IF('Source - Funds'!D9="","",IF('Source - Funds'!J9="N",'Source - Funds'!D9,IF('Source - Funds'!I9='Source - Funds'!B9,'Source - Funds'!D9,"")))</f>
        <v>0260</v>
      </c>
      <c r="Q12" s="2" t="str">
        <f>IF($P12="","",'Source - Funds'!F9)</f>
        <v>0180</v>
      </c>
      <c r="R12" s="2" t="str">
        <f>IF($P12="","",'Source - Funds'!G9)</f>
        <v>DEBT SERVICE</v>
      </c>
      <c r="S12" s="2">
        <f>IF($P12="","",'Source - Funds'!H9)</f>
        <v>4353184</v>
      </c>
    </row>
    <row r="13" spans="1:24" x14ac:dyDescent="0.3">
      <c r="A13" s="2" t="str">
        <f>IF('Source - Unit List'!G10="","",IF('Source - Unit List'!G10="N",'Source - Unit List'!A10,IF('Source - Unit List'!F10='Source - Unit List'!B10,'Source - Unit List'!A10,"")))</f>
        <v>2026</v>
      </c>
      <c r="B13" s="2" t="str">
        <f>IF($A13="","",'Source - Unit List'!B10)</f>
        <v>04</v>
      </c>
      <c r="C13" s="2" t="str">
        <f>IF($A13="","",'Source - Unit List'!C10)</f>
        <v>5</v>
      </c>
      <c r="D13" s="2" t="str">
        <f>IF($A13="","",'Source - Unit List'!D10)</f>
        <v>0010</v>
      </c>
      <c r="E13" s="2" t="str">
        <f>IF($A13="","",'Source - Unit List'!E10)</f>
        <v>OXFORD PUBLIC LIBRARY</v>
      </c>
      <c r="F13" s="2" t="str">
        <f>IF($A13="","",'Source - Unit List'!F10)</f>
        <v>NULL</v>
      </c>
      <c r="G13" s="2" t="str">
        <f>IF($A13="","",'Source - Unit List'!G10)</f>
        <v>N</v>
      </c>
      <c r="I13" s="9" t="str">
        <f t="array" ref="I13">IF(ROWS(F$5:F13)&gt;$B$2,"",INDEX(A$1:G$300,SMALL(IF($B$5:$B$300=$B$1,ROW($A$5:$A$300)-ROW($A$1)+1),ROWS(H$5:H13)),COLUMNS($A13:$A13)))</f>
        <v/>
      </c>
      <c r="J13" s="9" t="str">
        <f t="array" ref="J13">IF(ROWS(G$5:G13)&gt;$B$2,"",INDEX(B$1:H$300,SMALL(IF($B$5:$B$300=$B$1,ROW($A$5:$A$300)-ROW($A$1)+1),ROWS(I$5:I13)),COLUMNS($A13:$A13)))</f>
        <v/>
      </c>
      <c r="K13" s="9" t="str">
        <f t="array" ref="K13">IF(ROWS(H$5:H13)&gt;$B$2,"",INDEX(C$1:I$300,SMALL(IF($B$5:$B$300=$B$1,ROW($A$5:$A$300)-ROW($A$1)+1),ROWS(J$5:J13)),COLUMNS($A13:$A13)))</f>
        <v/>
      </c>
      <c r="L13" s="9" t="str">
        <f t="array" ref="L13">IF(ROWS(I$5:I13)&gt;$B$2,"",INDEX(D$1:J$300,SMALL(IF($B$5:$B$300=$B$1,ROW($A$5:$A$300)-ROW($A$1)+1),ROWS(K$5:K13)),COLUMNS($A13:$A13)))</f>
        <v/>
      </c>
      <c r="M13" s="9" t="str">
        <f t="array" ref="M13">IF(ROWS(J$5:J13)&gt;$B$2,"",INDEX(E$1:K$300,SMALL(IF($B$5:$B$300=$B$1,ROW($A$5:$A$300)-ROW($A$1)+1),ROWS(L$5:L13)),COLUMNS($A13:$A13)))</f>
        <v/>
      </c>
      <c r="N13" s="9" t="str">
        <f t="shared" si="1"/>
        <v/>
      </c>
      <c r="P13" s="2" t="str">
        <f>IF('Source - Funds'!D10="","",IF('Source - Funds'!J10="N",'Source - Funds'!D10,IF('Source - Funds'!I10='Source - Funds'!B10,'Source - Funds'!D10,"")))</f>
        <v>0006</v>
      </c>
      <c r="Q13" s="2" t="str">
        <f>IF($P13="","",'Source - Funds'!F10)</f>
        <v>2011</v>
      </c>
      <c r="R13" s="2" t="str">
        <f>IF($P13="","",'Source - Funds'!G10)</f>
        <v>LIRF</v>
      </c>
      <c r="S13" s="2">
        <f>IF($P13="","",'Source - Funds'!H10)</f>
        <v>275173</v>
      </c>
    </row>
    <row r="14" spans="1:24" x14ac:dyDescent="0.3">
      <c r="A14" s="2" t="str">
        <f>IF('Source - Unit List'!G11="","",IF('Source - Unit List'!G11="N",'Source - Unit List'!A11,IF('Source - Unit List'!F11='Source - Unit List'!B11,'Source - Unit List'!A11,"")))</f>
        <v>2026</v>
      </c>
      <c r="B14" s="2" t="str">
        <f>IF($A14="","",'Source - Unit List'!B11)</f>
        <v>04</v>
      </c>
      <c r="C14" s="2" t="str">
        <f>IF($A14="","",'Source - Unit List'!C11)</f>
        <v>5</v>
      </c>
      <c r="D14" s="2" t="str">
        <f>IF($A14="","",'Source - Unit List'!D11)</f>
        <v>0011</v>
      </c>
      <c r="E14" s="2" t="str">
        <f>IF($A14="","",'Source - Unit List'!E11)</f>
        <v>BENTON COUNTY PUBLIC LIBRARY</v>
      </c>
      <c r="F14" s="2" t="str">
        <f>IF($A14="","",'Source - Unit List'!F11)</f>
        <v>NULL</v>
      </c>
      <c r="G14" s="2" t="str">
        <f>IF($A14="","",'Source - Unit List'!G11)</f>
        <v>N</v>
      </c>
      <c r="I14" s="9" t="str">
        <f t="array" ref="I14">IF(ROWS(F$5:F14)&gt;$B$2,"",INDEX(A$1:G$300,SMALL(IF($B$5:$B$300=$B$1,ROW($A$5:$A$300)-ROW($A$1)+1),ROWS(H$5:H14)),COLUMNS($A14:$A14)))</f>
        <v/>
      </c>
      <c r="J14" s="9" t="str">
        <f t="array" ref="J14">IF(ROWS(G$5:G14)&gt;$B$2,"",INDEX(B$1:H$300,SMALL(IF($B$5:$B$300=$B$1,ROW($A$5:$A$300)-ROW($A$1)+1),ROWS(I$5:I14)),COLUMNS($A14:$A14)))</f>
        <v/>
      </c>
      <c r="K14" s="9" t="str">
        <f t="array" ref="K14">IF(ROWS(H$5:H14)&gt;$B$2,"",INDEX(C$1:I$300,SMALL(IF($B$5:$B$300=$B$1,ROW($A$5:$A$300)-ROW($A$1)+1),ROWS(J$5:J14)),COLUMNS($A14:$A14)))</f>
        <v/>
      </c>
      <c r="L14" s="9" t="str">
        <f t="array" ref="L14">IF(ROWS(I$5:I14)&gt;$B$2,"",INDEX(D$1:J$300,SMALL(IF($B$5:$B$300=$B$1,ROW($A$5:$A$300)-ROW($A$1)+1),ROWS(K$5:K14)),COLUMNS($A14:$A14)))</f>
        <v/>
      </c>
      <c r="M14" s="9" t="str">
        <f t="array" ref="M14">IF(ROWS(J$5:J14)&gt;$B$2,"",INDEX(E$1:K$300,SMALL(IF($B$5:$B$300=$B$1,ROW($A$5:$A$300)-ROW($A$1)+1),ROWS(L$5:L14)),COLUMNS($A14:$A14)))</f>
        <v/>
      </c>
      <c r="N14" s="9" t="str">
        <f t="shared" si="1"/>
        <v/>
      </c>
      <c r="P14" s="2" t="str">
        <f>IF('Source - Funds'!D11="","",IF('Source - Funds'!J11="N",'Source - Funds'!D11,IF('Source - Funds'!I11='Source - Funds'!B11,'Source - Funds'!D11,"")))</f>
        <v>0006</v>
      </c>
      <c r="Q14" s="2" t="str">
        <f>IF($P14="","",'Source - Funds'!F11)</f>
        <v>0101</v>
      </c>
      <c r="R14" s="2" t="str">
        <f>IF($P14="","",'Source - Funds'!G11)</f>
        <v>GENERAL</v>
      </c>
      <c r="S14" s="2">
        <f>IF($P14="","",'Source - Funds'!H11)</f>
        <v>5364757</v>
      </c>
    </row>
    <row r="15" spans="1:24" x14ac:dyDescent="0.3">
      <c r="A15" s="2" t="str">
        <f>IF('Source - Unit List'!G12="","",IF('Source - Unit List'!G12="N",'Source - Unit List'!A12,IF('Source - Unit List'!F12='Source - Unit List'!B12,'Source - Unit List'!A12,"")))</f>
        <v>2026</v>
      </c>
      <c r="B15" s="2" t="str">
        <f>IF($A15="","",'Source - Unit List'!B12)</f>
        <v>04</v>
      </c>
      <c r="C15" s="2" t="str">
        <f>IF($A15="","",'Source - Unit List'!C12)</f>
        <v>5</v>
      </c>
      <c r="D15" s="2" t="str">
        <f>IF($A15="","",'Source - Unit List'!D12)</f>
        <v>0012</v>
      </c>
      <c r="E15" s="2" t="str">
        <f>IF($A15="","",'Source - Unit List'!E12)</f>
        <v>YORK TOWNSHIP PUBLIC LIBRARY</v>
      </c>
      <c r="F15" s="2" t="str">
        <f>IF($A15="","",'Source - Unit List'!F12)</f>
        <v>NULL</v>
      </c>
      <c r="G15" s="2" t="str">
        <f>IF($A15="","",'Source - Unit List'!G12)</f>
        <v>N</v>
      </c>
      <c r="I15" s="9" t="str">
        <f t="array" ref="I15">IF(ROWS(F$5:F15)&gt;$B$2,"",INDEX(A$1:G$300,SMALL(IF($B$5:$B$300=$B$1,ROW($A$5:$A$300)-ROW($A$1)+1),ROWS(H$5:H15)),COLUMNS($A15:$A15)))</f>
        <v/>
      </c>
      <c r="J15" s="9" t="str">
        <f t="array" ref="J15">IF(ROWS(G$5:G15)&gt;$B$2,"",INDEX(B$1:H$300,SMALL(IF($B$5:$B$300=$B$1,ROW($A$5:$A$300)-ROW($A$1)+1),ROWS(I$5:I15)),COLUMNS($A15:$A15)))</f>
        <v/>
      </c>
      <c r="K15" s="9" t="str">
        <f t="array" ref="K15">IF(ROWS(H$5:H15)&gt;$B$2,"",INDEX(C$1:I$300,SMALL(IF($B$5:$B$300=$B$1,ROW($A$5:$A$300)-ROW($A$1)+1),ROWS(J$5:J15)),COLUMNS($A15:$A15)))</f>
        <v/>
      </c>
      <c r="L15" s="9" t="str">
        <f t="array" ref="L15">IF(ROWS(I$5:I15)&gt;$B$2,"",INDEX(D$1:J$300,SMALL(IF($B$5:$B$300=$B$1,ROW($A$5:$A$300)-ROW($A$1)+1),ROWS(K$5:K15)),COLUMNS($A15:$A15)))</f>
        <v/>
      </c>
      <c r="M15" s="9" t="str">
        <f t="array" ref="M15">IF(ROWS(J$5:J15)&gt;$B$2,"",INDEX(E$1:K$300,SMALL(IF($B$5:$B$300=$B$1,ROW($A$5:$A$300)-ROW($A$1)+1),ROWS(L$5:L15)),COLUMNS($A15:$A15)))</f>
        <v/>
      </c>
      <c r="N15" s="9" t="str">
        <f t="shared" si="1"/>
        <v/>
      </c>
      <c r="P15" s="2" t="str">
        <f>IF('Source - Funds'!D12="","",IF('Source - Funds'!J12="N",'Source - Funds'!D12,IF('Source - Funds'!I12='Source - Funds'!B12,'Source - Funds'!D12,"")))</f>
        <v>0006</v>
      </c>
      <c r="Q15" s="2" t="str">
        <f>IF($P15="","",'Source - Funds'!F12)</f>
        <v>0061</v>
      </c>
      <c r="R15" s="2" t="str">
        <f>IF($P15="","",'Source - Funds'!G12)</f>
        <v>RAINY DAY</v>
      </c>
      <c r="S15" s="2">
        <f>IF($P15="","",'Source - Funds'!H12)</f>
        <v>219000</v>
      </c>
    </row>
    <row r="16" spans="1:24" x14ac:dyDescent="0.3">
      <c r="A16" s="2" t="str">
        <f>IF('Source - Unit List'!G13="","",IF('Source - Unit List'!G13="N",'Source - Unit List'!A13,IF('Source - Unit List'!F13='Source - Unit List'!B13,'Source - Unit List'!A13,"")))</f>
        <v>2026</v>
      </c>
      <c r="B16" s="2" t="str">
        <f>IF($A16="","",'Source - Unit List'!B13)</f>
        <v>05</v>
      </c>
      <c r="C16" s="2" t="str">
        <f>IF($A16="","",'Source - Unit List'!C13)</f>
        <v>5</v>
      </c>
      <c r="D16" s="2" t="str">
        <f>IF($A16="","",'Source - Unit List'!D13)</f>
        <v>0013</v>
      </c>
      <c r="E16" s="2" t="str">
        <f>IF($A16="","",'Source - Unit List'!E13)</f>
        <v>HARTFORD CITY PUBLIC LIBRARY</v>
      </c>
      <c r="F16" s="2" t="str">
        <f>IF($A16="","",'Source - Unit List'!F13)</f>
        <v>NULL</v>
      </c>
      <c r="G16" s="2" t="str">
        <f>IF($A16="","",'Source - Unit List'!G13)</f>
        <v>N</v>
      </c>
      <c r="P16" s="2" t="str">
        <f>IF('Source - Funds'!D13="","",IF('Source - Funds'!J13="N",'Source - Funds'!D13,IF('Source - Funds'!I13='Source - Funds'!B13,'Source - Funds'!D13,"")))</f>
        <v/>
      </c>
      <c r="Q16" s="2" t="str">
        <f>IF($P16="","",'Source - Funds'!F13)</f>
        <v/>
      </c>
      <c r="R16" s="2" t="str">
        <f>IF($P16="","",'Source - Funds'!G13)</f>
        <v/>
      </c>
      <c r="S16" s="2" t="str">
        <f>IF($P16="","",'Source - Funds'!H13)</f>
        <v/>
      </c>
    </row>
    <row r="17" spans="1:19" x14ac:dyDescent="0.3">
      <c r="A17" s="2" t="str">
        <f>IF('Source - Unit List'!G14="","",IF('Source - Unit List'!G14="N",'Source - Unit List'!A14,IF('Source - Unit List'!F14='Source - Unit List'!B14,'Source - Unit List'!A14,"")))</f>
        <v>2026</v>
      </c>
      <c r="B17" s="2" t="str">
        <f>IF($A17="","",'Source - Unit List'!B14)</f>
        <v>05</v>
      </c>
      <c r="C17" s="2" t="str">
        <f>IF($A17="","",'Source - Unit List'!C14)</f>
        <v>5</v>
      </c>
      <c r="D17" s="2" t="str">
        <f>IF($A17="","",'Source - Unit List'!D14)</f>
        <v>0014</v>
      </c>
      <c r="E17" s="2" t="str">
        <f>IF($A17="","",'Source - Unit List'!E14)</f>
        <v>MONTPELIER PUBLIC LIBRARY</v>
      </c>
      <c r="F17" s="2" t="str">
        <f>IF($A17="","",'Source - Unit List'!F14)</f>
        <v>NULL</v>
      </c>
      <c r="G17" s="2" t="str">
        <f>IF($A17="","",'Source - Unit List'!G14)</f>
        <v>N</v>
      </c>
      <c r="P17" s="2" t="str">
        <f>IF('Source - Funds'!D14="","",IF('Source - Funds'!J14="N",'Source - Funds'!D14,IF('Source - Funds'!I14='Source - Funds'!B14,'Source - Funds'!D14,"")))</f>
        <v>0007</v>
      </c>
      <c r="Q17" s="2" t="str">
        <f>IF($P17="","",'Source - Funds'!F14)</f>
        <v>0101</v>
      </c>
      <c r="R17" s="2" t="str">
        <f>IF($P17="","",'Source - Funds'!G14)</f>
        <v>GENERAL</v>
      </c>
      <c r="S17" s="2">
        <f>IF($P17="","",'Source - Funds'!H14)</f>
        <v>184049</v>
      </c>
    </row>
    <row r="18" spans="1:19" x14ac:dyDescent="0.3">
      <c r="A18" s="2" t="str">
        <f>IF('Source - Unit List'!G15="","",IF('Source - Unit List'!G15="N",'Source - Unit List'!A15,IF('Source - Unit List'!F15='Source - Unit List'!B15,'Source - Unit List'!A15,"")))</f>
        <v/>
      </c>
      <c r="B18" s="2" t="str">
        <f>IF($A18="","",'Source - Unit List'!B15)</f>
        <v/>
      </c>
      <c r="C18" s="2" t="str">
        <f>IF($A18="","",'Source - Unit List'!C15)</f>
        <v/>
      </c>
      <c r="D18" s="2" t="str">
        <f>IF($A18="","",'Source - Unit List'!D15)</f>
        <v/>
      </c>
      <c r="E18" s="2" t="str">
        <f>IF($A18="","",'Source - Unit List'!E15)</f>
        <v/>
      </c>
      <c r="F18" s="2" t="str">
        <f>IF($A18="","",'Source - Unit List'!F15)</f>
        <v/>
      </c>
      <c r="G18" s="2" t="str">
        <f>IF($A18="","",'Source - Unit List'!G15)</f>
        <v/>
      </c>
      <c r="P18" s="2" t="str">
        <f>IF('Source - Funds'!D15="","",IF('Source - Funds'!J15="N",'Source - Funds'!D15,IF('Source - Funds'!I15='Source - Funds'!B15,'Source - Funds'!D15,"")))</f>
        <v>0007</v>
      </c>
      <c r="Q18" s="2" t="str">
        <f>IF($P18="","",'Source - Funds'!F15)</f>
        <v>0061</v>
      </c>
      <c r="R18" s="2" t="str">
        <f>IF($P18="","",'Source - Funds'!G15)</f>
        <v>RAINY DAY</v>
      </c>
      <c r="S18" s="2">
        <f>IF($P18="","",'Source - Funds'!H15)</f>
        <v>0</v>
      </c>
    </row>
    <row r="19" spans="1:19" x14ac:dyDescent="0.3">
      <c r="A19" s="2" t="str">
        <f>IF('Source - Unit List'!G16="","",IF('Source - Unit List'!G16="N",'Source - Unit List'!A16,IF('Source - Unit List'!F16='Source - Unit List'!B16,'Source - Unit List'!A16,"")))</f>
        <v>2026</v>
      </c>
      <c r="B19" s="2" t="str">
        <f>IF($A19="","",'Source - Unit List'!B16)</f>
        <v>06</v>
      </c>
      <c r="C19" s="2" t="str">
        <f>IF($A19="","",'Source - Unit List'!C16)</f>
        <v>5</v>
      </c>
      <c r="D19" s="2" t="str">
        <f>IF($A19="","",'Source - Unit List'!D16)</f>
        <v>0015</v>
      </c>
      <c r="E19" s="2" t="str">
        <f>IF($A19="","",'Source - Unit List'!E16)</f>
        <v>LEBANON PUBLIC LIBRARY</v>
      </c>
      <c r="F19" s="2" t="str">
        <f>IF($A19="","",'Source - Unit List'!F16)</f>
        <v>NULL</v>
      </c>
      <c r="G19" s="2" t="str">
        <f>IF($A19="","",'Source - Unit List'!G16)</f>
        <v>N</v>
      </c>
      <c r="P19" s="2" t="str">
        <f>IF('Source - Funds'!D16="","",IF('Source - Funds'!J16="N",'Source - Funds'!D16,IF('Source - Funds'!I16='Source - Funds'!B16,'Source - Funds'!D16,"")))</f>
        <v>0008</v>
      </c>
      <c r="Q19" s="2" t="str">
        <f>IF($P19="","",'Source - Funds'!F16)</f>
        <v>0061</v>
      </c>
      <c r="R19" s="2" t="str">
        <f>IF($P19="","",'Source - Funds'!G16)</f>
        <v>RAINY DAY</v>
      </c>
      <c r="S19" s="2">
        <f>IF($P19="","",'Source - Funds'!H16)</f>
        <v>5000</v>
      </c>
    </row>
    <row r="20" spans="1:19" x14ac:dyDescent="0.3">
      <c r="A20" s="2" t="str">
        <f>IF('Source - Unit List'!G17="","",IF('Source - Unit List'!G17="N",'Source - Unit List'!A17,IF('Source - Unit List'!F17='Source - Unit List'!B17,'Source - Unit List'!A17,"")))</f>
        <v>2026</v>
      </c>
      <c r="B20" s="2" t="str">
        <f>IF($A20="","",'Source - Unit List'!B17)</f>
        <v>06</v>
      </c>
      <c r="C20" s="2" t="str">
        <f>IF($A20="","",'Source - Unit List'!C17)</f>
        <v>5</v>
      </c>
      <c r="D20" s="2" t="str">
        <f>IF($A20="","",'Source - Unit List'!D17)</f>
        <v>0016</v>
      </c>
      <c r="E20" s="2" t="str">
        <f>IF($A20="","",'Source - Unit List'!E17)</f>
        <v>THORNTOWN PUBLIC LIBRARY</v>
      </c>
      <c r="F20" s="2" t="str">
        <f>IF($A20="","",'Source - Unit List'!F17)</f>
        <v>NULL</v>
      </c>
      <c r="G20" s="2" t="str">
        <f>IF($A20="","",'Source - Unit List'!G17)</f>
        <v>N</v>
      </c>
      <c r="P20" s="2" t="str">
        <f>IF('Source - Funds'!D17="","",IF('Source - Funds'!J17="N",'Source - Funds'!D17,IF('Source - Funds'!I17='Source - Funds'!B17,'Source - Funds'!D17,"")))</f>
        <v>0008</v>
      </c>
      <c r="Q20" s="2" t="str">
        <f>IF($P20="","",'Source - Funds'!F17)</f>
        <v>0101</v>
      </c>
      <c r="R20" s="2" t="str">
        <f>IF($P20="","",'Source - Funds'!G17)</f>
        <v>GENERAL</v>
      </c>
      <c r="S20" s="2">
        <f>IF($P20="","",'Source - Funds'!H17)</f>
        <v>61247</v>
      </c>
    </row>
    <row r="21" spans="1:19" x14ac:dyDescent="0.3">
      <c r="A21" s="2" t="str">
        <f>IF('Source - Unit List'!G18="","",IF('Source - Unit List'!G18="N",'Source - Unit List'!A18,IF('Source - Unit List'!F18='Source - Unit List'!B18,'Source - Unit List'!A18,"")))</f>
        <v>2026</v>
      </c>
      <c r="B21" s="2" t="str">
        <f>IF($A21="","",'Source - Unit List'!B18)</f>
        <v>06</v>
      </c>
      <c r="C21" s="2" t="str">
        <f>IF($A21="","",'Source - Unit List'!C18)</f>
        <v>5</v>
      </c>
      <c r="D21" s="2" t="str">
        <f>IF($A21="","",'Source - Unit List'!D18)</f>
        <v>0296</v>
      </c>
      <c r="E21" s="2" t="str">
        <f>IF($A21="","",'Source - Unit List'!E18)</f>
        <v>HUSSEY - MAYFIELD MEMORIAL LIBRARY</v>
      </c>
      <c r="F21" s="2" t="str">
        <f>IF($A21="","",'Source - Unit List'!F18)</f>
        <v>NULL</v>
      </c>
      <c r="G21" s="2" t="str">
        <f>IF($A21="","",'Source - Unit List'!G18)</f>
        <v>N</v>
      </c>
      <c r="P21" s="2" t="str">
        <f>IF('Source - Funds'!D18="","",IF('Source - Funds'!J18="N",'Source - Funds'!D18,IF('Source - Funds'!I18='Source - Funds'!B18,'Source - Funds'!D18,"")))</f>
        <v>0008</v>
      </c>
      <c r="Q21" s="2" t="str">
        <f>IF($P21="","",'Source - Funds'!F18)</f>
        <v>2011</v>
      </c>
      <c r="R21" s="2" t="str">
        <f>IF($P21="","",'Source - Funds'!G18)</f>
        <v>LIRF</v>
      </c>
      <c r="S21" s="2">
        <f>IF($P21="","",'Source - Funds'!H18)</f>
        <v>0</v>
      </c>
    </row>
    <row r="22" spans="1:19" x14ac:dyDescent="0.3">
      <c r="A22" s="2" t="str">
        <f>IF('Source - Unit List'!G19="","",IF('Source - Unit List'!G19="N",'Source - Unit List'!A19,IF('Source - Unit List'!F19='Source - Unit List'!B19,'Source - Unit List'!A19,"")))</f>
        <v>2026</v>
      </c>
      <c r="B22" s="2" t="str">
        <f>IF($A22="","",'Source - Unit List'!B19)</f>
        <v>07</v>
      </c>
      <c r="C22" s="2" t="str">
        <f>IF($A22="","",'Source - Unit List'!C19)</f>
        <v>5</v>
      </c>
      <c r="D22" s="2" t="str">
        <f>IF($A22="","",'Source - Unit List'!D19)</f>
        <v>0017</v>
      </c>
      <c r="E22" s="2" t="str">
        <f>IF($A22="","",'Source - Unit List'!E19)</f>
        <v>BROWN COUNTY PUBLIC LIBRARY</v>
      </c>
      <c r="F22" s="2" t="str">
        <f>IF($A22="","",'Source - Unit List'!F19)</f>
        <v>NULL</v>
      </c>
      <c r="G22" s="2" t="str">
        <f>IF($A22="","",'Source - Unit List'!G19)</f>
        <v>N</v>
      </c>
      <c r="P22" s="2" t="str">
        <f>IF('Source - Funds'!D19="","",IF('Source - Funds'!J19="N",'Source - Funds'!D19,IF('Source - Funds'!I19='Source - Funds'!B19,'Source - Funds'!D19,"")))</f>
        <v/>
      </c>
      <c r="Q22" s="2" t="str">
        <f>IF($P22="","",'Source - Funds'!F19)</f>
        <v/>
      </c>
      <c r="R22" s="2" t="str">
        <f>IF($P22="","",'Source - Funds'!G19)</f>
        <v/>
      </c>
      <c r="S22" s="2" t="str">
        <f>IF($P22="","",'Source - Funds'!H19)</f>
        <v/>
      </c>
    </row>
    <row r="23" spans="1:19" x14ac:dyDescent="0.3">
      <c r="A23" s="2" t="str">
        <f>IF('Source - Unit List'!G20="","",IF('Source - Unit List'!G20="N",'Source - Unit List'!A20,IF('Source - Unit List'!F20='Source - Unit List'!B20,'Source - Unit List'!A20,"")))</f>
        <v>2026</v>
      </c>
      <c r="B23" s="2" t="str">
        <f>IF($A23="","",'Source - Unit List'!B20)</f>
        <v>08</v>
      </c>
      <c r="C23" s="2" t="str">
        <f>IF($A23="","",'Source - Unit List'!C20)</f>
        <v>5</v>
      </c>
      <c r="D23" s="2" t="str">
        <f>IF($A23="","",'Source - Unit List'!D20)</f>
        <v>0018</v>
      </c>
      <c r="E23" s="2" t="str">
        <f>IF($A23="","",'Source - Unit List'!E20)</f>
        <v>CAMDEN-JACKSON TWP PUBLIC LIBRARY</v>
      </c>
      <c r="F23" s="2" t="str">
        <f>IF($A23="","",'Source - Unit List'!F20)</f>
        <v>NULL</v>
      </c>
      <c r="G23" s="2" t="str">
        <f>IF($A23="","",'Source - Unit List'!G20)</f>
        <v>N</v>
      </c>
      <c r="P23" s="2" t="str">
        <f>IF('Source - Funds'!D20="","",IF('Source - Funds'!J20="N",'Source - Funds'!D20,IF('Source - Funds'!I20='Source - Funds'!B20,'Source - Funds'!D20,"")))</f>
        <v/>
      </c>
      <c r="Q23" s="2" t="str">
        <f>IF($P23="","",'Source - Funds'!F20)</f>
        <v/>
      </c>
      <c r="R23" s="2" t="str">
        <f>IF($P23="","",'Source - Funds'!G20)</f>
        <v/>
      </c>
      <c r="S23" s="2" t="str">
        <f>IF($P23="","",'Source - Funds'!H20)</f>
        <v/>
      </c>
    </row>
    <row r="24" spans="1:19" x14ac:dyDescent="0.3">
      <c r="A24" s="2" t="str">
        <f>IF('Source - Unit List'!G21="","",IF('Source - Unit List'!G21="N",'Source - Unit List'!A21,IF('Source - Unit List'!F21='Source - Unit List'!B21,'Source - Unit List'!A21,"")))</f>
        <v>2026</v>
      </c>
      <c r="B24" s="2" t="str">
        <f>IF($A24="","",'Source - Unit List'!B21)</f>
        <v>08</v>
      </c>
      <c r="C24" s="2" t="str">
        <f>IF($A24="","",'Source - Unit List'!C21)</f>
        <v>5</v>
      </c>
      <c r="D24" s="2" t="str">
        <f>IF($A24="","",'Source - Unit List'!D21)</f>
        <v>0019</v>
      </c>
      <c r="E24" s="2" t="str">
        <f>IF($A24="","",'Source - Unit List'!E21)</f>
        <v>DELPHI PUBLIC LIBRARY</v>
      </c>
      <c r="F24" s="2" t="str">
        <f>IF($A24="","",'Source - Unit List'!F21)</f>
        <v>NULL</v>
      </c>
      <c r="G24" s="2" t="str">
        <f>IF($A24="","",'Source - Unit List'!G21)</f>
        <v>N</v>
      </c>
      <c r="P24" s="2" t="str">
        <f>IF('Source - Funds'!D21="","",IF('Source - Funds'!J21="N",'Source - Funds'!D21,IF('Source - Funds'!I21='Source - Funds'!B21,'Source - Funds'!D21,"")))</f>
        <v/>
      </c>
      <c r="Q24" s="2" t="str">
        <f>IF($P24="","",'Source - Funds'!F21)</f>
        <v/>
      </c>
      <c r="R24" s="2" t="str">
        <f>IF($P24="","",'Source - Funds'!G21)</f>
        <v/>
      </c>
      <c r="S24" s="2" t="str">
        <f>IF($P24="","",'Source - Funds'!H21)</f>
        <v/>
      </c>
    </row>
    <row r="25" spans="1:19" x14ac:dyDescent="0.3">
      <c r="A25" s="2" t="str">
        <f>IF('Source - Unit List'!G22="","",IF('Source - Unit List'!G22="N",'Source - Unit List'!A22,IF('Source - Unit List'!F22='Source - Unit List'!B22,'Source - Unit List'!A22,"")))</f>
        <v>2026</v>
      </c>
      <c r="B25" s="2" t="str">
        <f>IF($A25="","",'Source - Unit List'!B22)</f>
        <v>08</v>
      </c>
      <c r="C25" s="2" t="str">
        <f>IF($A25="","",'Source - Unit List'!C22)</f>
        <v>5</v>
      </c>
      <c r="D25" s="2" t="str">
        <f>IF($A25="","",'Source - Unit List'!D22)</f>
        <v>0020</v>
      </c>
      <c r="E25" s="2" t="str">
        <f>IF($A25="","",'Source - Unit List'!E22)</f>
        <v>FLORA PUBLIC LIBRARY</v>
      </c>
      <c r="F25" s="2" t="str">
        <f>IF($A25="","",'Source - Unit List'!F22)</f>
        <v>NULL</v>
      </c>
      <c r="G25" s="2" t="str">
        <f>IF($A25="","",'Source - Unit List'!G22)</f>
        <v>N</v>
      </c>
      <c r="P25" s="2" t="str">
        <f>IF('Source - Funds'!D22="","",IF('Source - Funds'!J22="N",'Source - Funds'!D22,IF('Source - Funds'!I22='Source - Funds'!B22,'Source - Funds'!D22,"")))</f>
        <v/>
      </c>
      <c r="Q25" s="2" t="str">
        <f>IF($P25="","",'Source - Funds'!F22)</f>
        <v/>
      </c>
      <c r="R25" s="2" t="str">
        <f>IF($P25="","",'Source - Funds'!G22)</f>
        <v/>
      </c>
      <c r="S25" s="2" t="str">
        <f>IF($P25="","",'Source - Funds'!H22)</f>
        <v/>
      </c>
    </row>
    <row r="26" spans="1:19" x14ac:dyDescent="0.3">
      <c r="A26" s="2" t="str">
        <f>IF('Source - Unit List'!G23="","",IF('Source - Unit List'!G23="N",'Source - Unit List'!A23,IF('Source - Unit List'!F23='Source - Unit List'!B23,'Source - Unit List'!A23,"")))</f>
        <v>2026</v>
      </c>
      <c r="B26" s="2" t="str">
        <f>IF($A26="","",'Source - Unit List'!B23)</f>
        <v>09</v>
      </c>
      <c r="C26" s="2" t="str">
        <f>IF($A26="","",'Source - Unit List'!C23)</f>
        <v>5</v>
      </c>
      <c r="D26" s="2" t="str">
        <f>IF($A26="","",'Source - Unit List'!D23)</f>
        <v>0021</v>
      </c>
      <c r="E26" s="2" t="str">
        <f>IF($A26="","",'Source - Unit List'!E23)</f>
        <v>LOGANSPORT-CASS PUBLIC LIBRARY</v>
      </c>
      <c r="F26" s="2" t="str">
        <f>IF($A26="","",'Source - Unit List'!F23)</f>
        <v>NULL</v>
      </c>
      <c r="G26" s="2" t="str">
        <f>IF($A26="","",'Source - Unit List'!G23)</f>
        <v>N</v>
      </c>
      <c r="P26" s="2" t="str">
        <f>IF('Source - Funds'!D23="","",IF('Source - Funds'!J23="N",'Source - Funds'!D23,IF('Source - Funds'!I23='Source - Funds'!B23,'Source - Funds'!D23,"")))</f>
        <v>0010</v>
      </c>
      <c r="Q26" s="2" t="str">
        <f>IF($P26="","",'Source - Funds'!F23)</f>
        <v>0061</v>
      </c>
      <c r="R26" s="2" t="str">
        <f>IF($P26="","",'Source - Funds'!G23)</f>
        <v>RAINY DAY</v>
      </c>
      <c r="S26" s="2">
        <f>IF($P26="","",'Source - Funds'!H23)</f>
        <v>270</v>
      </c>
    </row>
    <row r="27" spans="1:19" x14ac:dyDescent="0.3">
      <c r="A27" s="2" t="str">
        <f>IF('Source - Unit List'!G24="","",IF('Source - Unit List'!G24="N",'Source - Unit List'!A24,IF('Source - Unit List'!F24='Source - Unit List'!B24,'Source - Unit List'!A24,"")))</f>
        <v>2026</v>
      </c>
      <c r="B27" s="2" t="str">
        <f>IF($A27="","",'Source - Unit List'!B24)</f>
        <v>09</v>
      </c>
      <c r="C27" s="2" t="str">
        <f>IF($A27="","",'Source - Unit List'!C24)</f>
        <v>5</v>
      </c>
      <c r="D27" s="2" t="str">
        <f>IF($A27="","",'Source - Unit List'!D24)</f>
        <v>0022</v>
      </c>
      <c r="E27" s="2" t="str">
        <f>IF($A27="","",'Source - Unit List'!E24)</f>
        <v>ROYAL CENTER PUBLIC LIBRARY</v>
      </c>
      <c r="F27" s="2" t="str">
        <f>IF($A27="","",'Source - Unit List'!F24)</f>
        <v>NULL</v>
      </c>
      <c r="G27" s="2" t="str">
        <f>IF($A27="","",'Source - Unit List'!G24)</f>
        <v>N</v>
      </c>
      <c r="P27" s="2" t="str">
        <f>IF('Source - Funds'!D24="","",IF('Source - Funds'!J24="N",'Source - Funds'!D24,IF('Source - Funds'!I24='Source - Funds'!B24,'Source - Funds'!D24,"")))</f>
        <v>0010</v>
      </c>
      <c r="Q27" s="2" t="str">
        <f>IF($P27="","",'Source - Funds'!F24)</f>
        <v>0101</v>
      </c>
      <c r="R27" s="2" t="str">
        <f>IF($P27="","",'Source - Funds'!G24)</f>
        <v>GENERAL</v>
      </c>
      <c r="S27" s="2">
        <f>IF($P27="","",'Source - Funds'!H24)</f>
        <v>250031</v>
      </c>
    </row>
    <row r="28" spans="1:19" x14ac:dyDescent="0.3">
      <c r="A28" s="2" t="str">
        <f>IF('Source - Unit List'!G25="","",IF('Source - Unit List'!G25="N",'Source - Unit List'!A25,IF('Source - Unit List'!F25='Source - Unit List'!B25,'Source - Unit List'!A25,"")))</f>
        <v>2026</v>
      </c>
      <c r="B28" s="2" t="str">
        <f>IF($A28="","",'Source - Unit List'!B25)</f>
        <v>09</v>
      </c>
      <c r="C28" s="2" t="str">
        <f>IF($A28="","",'Source - Unit List'!C25)</f>
        <v>5</v>
      </c>
      <c r="D28" s="2" t="str">
        <f>IF($A28="","",'Source - Unit List'!D25)</f>
        <v>0023</v>
      </c>
      <c r="E28" s="2" t="str">
        <f>IF($A28="","",'Source - Unit List'!E25)</f>
        <v>WALTON PUBLIC LIBRARY</v>
      </c>
      <c r="F28" s="2" t="str">
        <f>IF($A28="","",'Source - Unit List'!F25)</f>
        <v>NULL</v>
      </c>
      <c r="G28" s="2" t="str">
        <f>IF($A28="","",'Source - Unit List'!G25)</f>
        <v>N</v>
      </c>
      <c r="P28" s="2" t="str">
        <f>IF('Source - Funds'!D25="","",IF('Source - Funds'!J25="N",'Source - Funds'!D25,IF('Source - Funds'!I25='Source - Funds'!B25,'Source - Funds'!D25,"")))</f>
        <v>0010</v>
      </c>
      <c r="Q28" s="2" t="str">
        <f>IF($P28="","",'Source - Funds'!F25)</f>
        <v>2011</v>
      </c>
      <c r="R28" s="2" t="str">
        <f>IF($P28="","",'Source - Funds'!G25)</f>
        <v>LIRF</v>
      </c>
      <c r="S28" s="2">
        <f>IF($P28="","",'Source - Funds'!H25)</f>
        <v>6240</v>
      </c>
    </row>
    <row r="29" spans="1:19" x14ac:dyDescent="0.3">
      <c r="A29" s="2" t="str">
        <f>IF('Source - Unit List'!G26="","",IF('Source - Unit List'!G26="N",'Source - Unit List'!A26,IF('Source - Unit List'!F26='Source - Unit List'!B26,'Source - Unit List'!A26,"")))</f>
        <v>2026</v>
      </c>
      <c r="B29" s="2" t="str">
        <f>IF($A29="","",'Source - Unit List'!B26)</f>
        <v>10</v>
      </c>
      <c r="C29" s="2" t="str">
        <f>IF($A29="","",'Source - Unit List'!C26)</f>
        <v>5</v>
      </c>
      <c r="D29" s="2" t="str">
        <f>IF($A29="","",'Source - Unit List'!D26)</f>
        <v>0025</v>
      </c>
      <c r="E29" s="2" t="str">
        <f>IF($A29="","",'Source - Unit List'!E26)</f>
        <v>JEFFERSONVILLE TOWNSHIP PUBLIC LIBRARY</v>
      </c>
      <c r="F29" s="2" t="str">
        <f>IF($A29="","",'Source - Unit List'!F26)</f>
        <v>NULL</v>
      </c>
      <c r="G29" s="2" t="str">
        <f>IF($A29="","",'Source - Unit List'!G26)</f>
        <v>N</v>
      </c>
      <c r="P29" s="2" t="str">
        <f>IF('Source - Funds'!D26="","",IF('Source - Funds'!J26="N",'Source - Funds'!D26,IF('Source - Funds'!I26='Source - Funds'!B26,'Source - Funds'!D26,"")))</f>
        <v>0011</v>
      </c>
      <c r="Q29" s="2" t="str">
        <f>IF($P29="","",'Source - Funds'!F26)</f>
        <v>2011</v>
      </c>
      <c r="R29" s="2" t="str">
        <f>IF($P29="","",'Source - Funds'!G26)</f>
        <v>LIRF</v>
      </c>
      <c r="S29" s="2">
        <f>IF($P29="","",'Source - Funds'!H26)</f>
        <v>20000</v>
      </c>
    </row>
    <row r="30" spans="1:19" x14ac:dyDescent="0.3">
      <c r="A30" s="2" t="str">
        <f>IF('Source - Unit List'!G27="","",IF('Source - Unit List'!G27="N",'Source - Unit List'!A27,IF('Source - Unit List'!F27='Source - Unit List'!B27,'Source - Unit List'!A27,"")))</f>
        <v>2026</v>
      </c>
      <c r="B30" s="2" t="str">
        <f>IF($A30="","",'Source - Unit List'!B27)</f>
        <v>10</v>
      </c>
      <c r="C30" s="2" t="str">
        <f>IF($A30="","",'Source - Unit List'!C27)</f>
        <v>5</v>
      </c>
      <c r="D30" s="2" t="str">
        <f>IF($A30="","",'Source - Unit List'!D27)</f>
        <v>0287</v>
      </c>
      <c r="E30" s="2" t="str">
        <f>IF($A30="","",'Source - Unit List'!E27)</f>
        <v>CHARLESTOWN-CLARK COUNTY CONTRACTUAL LIB</v>
      </c>
      <c r="F30" s="2" t="str">
        <f>IF($A30="","",'Source - Unit List'!F27)</f>
        <v>NULL</v>
      </c>
      <c r="G30" s="2" t="str">
        <f>IF($A30="","",'Source - Unit List'!G27)</f>
        <v>N</v>
      </c>
      <c r="P30" s="2" t="str">
        <f>IF('Source - Funds'!D27="","",IF('Source - Funds'!J27="N",'Source - Funds'!D27,IF('Source - Funds'!I27='Source - Funds'!B27,'Source - Funds'!D27,"")))</f>
        <v>0011</v>
      </c>
      <c r="Q30" s="2" t="str">
        <f>IF($P30="","",'Source - Funds'!F27)</f>
        <v>0101</v>
      </c>
      <c r="R30" s="2" t="str">
        <f>IF($P30="","",'Source - Funds'!G27)</f>
        <v>GENERAL</v>
      </c>
      <c r="S30" s="2">
        <f>IF($P30="","",'Source - Funds'!H27)</f>
        <v>405319</v>
      </c>
    </row>
    <row r="31" spans="1:19" x14ac:dyDescent="0.3">
      <c r="A31" s="2" t="str">
        <f>IF('Source - Unit List'!G28="","",IF('Source - Unit List'!G28="N",'Source - Unit List'!A28,IF('Source - Unit List'!F28='Source - Unit List'!B28,'Source - Unit List'!A28,"")))</f>
        <v>2026</v>
      </c>
      <c r="B31" s="2" t="str">
        <f>IF($A31="","",'Source - Unit List'!B28)</f>
        <v>11</v>
      </c>
      <c r="C31" s="2" t="str">
        <f>IF($A31="","",'Source - Unit List'!C28)</f>
        <v>5</v>
      </c>
      <c r="D31" s="2" t="str">
        <f>IF($A31="","",'Source - Unit List'!D28)</f>
        <v>0026</v>
      </c>
      <c r="E31" s="2" t="str">
        <f>IF($A31="","",'Source - Unit List'!E28)</f>
        <v>BRAZIL PUBLIC LIBRARY</v>
      </c>
      <c r="F31" s="2" t="str">
        <f>IF($A31="","",'Source - Unit List'!F28)</f>
        <v>NULL</v>
      </c>
      <c r="G31" s="2" t="str">
        <f>IF($A31="","",'Source - Unit List'!G28)</f>
        <v>N</v>
      </c>
      <c r="P31" s="2" t="str">
        <f>IF('Source - Funds'!D28="","",IF('Source - Funds'!J28="N",'Source - Funds'!D28,IF('Source - Funds'!I28='Source - Funds'!B28,'Source - Funds'!D28,"")))</f>
        <v>0011</v>
      </c>
      <c r="Q31" s="2" t="str">
        <f>IF($P31="","",'Source - Funds'!F28)</f>
        <v>0061</v>
      </c>
      <c r="R31" s="2" t="str">
        <f>IF($P31="","",'Source - Funds'!G28)</f>
        <v>RAINY DAY</v>
      </c>
      <c r="S31" s="2">
        <f>IF($P31="","",'Source - Funds'!H28)</f>
        <v>10000</v>
      </c>
    </row>
    <row r="32" spans="1:19" x14ac:dyDescent="0.3">
      <c r="A32" s="2" t="str">
        <f>IF('Source - Unit List'!G29="","",IF('Source - Unit List'!G29="N",'Source - Unit List'!A29,IF('Source - Unit List'!F29='Source - Unit List'!B29,'Source - Unit List'!A29,"")))</f>
        <v>2026</v>
      </c>
      <c r="B32" s="2" t="str">
        <f>IF($A32="","",'Source - Unit List'!B29)</f>
        <v>12</v>
      </c>
      <c r="C32" s="2" t="str">
        <f>IF($A32="","",'Source - Unit List'!C29)</f>
        <v>5</v>
      </c>
      <c r="D32" s="2" t="str">
        <f>IF($A32="","",'Source - Unit List'!D29)</f>
        <v>0027</v>
      </c>
      <c r="E32" s="2" t="str">
        <f>IF($A32="","",'Source - Unit List'!E29)</f>
        <v>COLFAX-PERRY TOWNSHIP PUBLIC LIBRARY</v>
      </c>
      <c r="F32" s="2" t="str">
        <f>IF($A32="","",'Source - Unit List'!F29)</f>
        <v>NULL</v>
      </c>
      <c r="G32" s="2" t="str">
        <f>IF($A32="","",'Source - Unit List'!G29)</f>
        <v>N</v>
      </c>
      <c r="P32" s="2" t="str">
        <f>IF('Source - Funds'!D29="","",IF('Source - Funds'!J29="N",'Source - Funds'!D29,IF('Source - Funds'!I29='Source - Funds'!B29,'Source - Funds'!D29,"")))</f>
        <v>0012</v>
      </c>
      <c r="Q32" s="2" t="str">
        <f>IF($P32="","",'Source - Funds'!F29)</f>
        <v>0101</v>
      </c>
      <c r="R32" s="2" t="str">
        <f>IF($P32="","",'Source - Funds'!G29)</f>
        <v>GENERAL</v>
      </c>
      <c r="S32" s="2">
        <f>IF($P32="","",'Source - Funds'!H29)</f>
        <v>32166</v>
      </c>
    </row>
    <row r="33" spans="1:19" x14ac:dyDescent="0.3">
      <c r="A33" s="2" t="str">
        <f>IF('Source - Unit List'!G30="","",IF('Source - Unit List'!G30="N",'Source - Unit List'!A30,IF('Source - Unit List'!F30='Source - Unit List'!B30,'Source - Unit List'!A30,"")))</f>
        <v>2026</v>
      </c>
      <c r="B33" s="2" t="str">
        <f>IF($A33="","",'Source - Unit List'!B30)</f>
        <v>12</v>
      </c>
      <c r="C33" s="2" t="str">
        <f>IF($A33="","",'Source - Unit List'!C30)</f>
        <v>5</v>
      </c>
      <c r="D33" s="2" t="str">
        <f>IF($A33="","",'Source - Unit List'!D30)</f>
        <v>0028</v>
      </c>
      <c r="E33" s="2" t="str">
        <f>IF($A33="","",'Source - Unit List'!E30)</f>
        <v>FRANKFORT COMMUNITY PUBLIC LIBRARY</v>
      </c>
      <c r="F33" s="2" t="str">
        <f>IF($A33="","",'Source - Unit List'!F30)</f>
        <v>NULL</v>
      </c>
      <c r="G33" s="2" t="str">
        <f>IF($A33="","",'Source - Unit List'!G30)</f>
        <v>N</v>
      </c>
      <c r="P33" s="2" t="str">
        <f>IF('Source - Funds'!D30="","",IF('Source - Funds'!J30="N",'Source - Funds'!D30,IF('Source - Funds'!I30='Source - Funds'!B30,'Source - Funds'!D30,"")))</f>
        <v>0013</v>
      </c>
      <c r="Q33" s="2" t="str">
        <f>IF($P33="","",'Source - Funds'!F30)</f>
        <v>0101</v>
      </c>
      <c r="R33" s="2" t="str">
        <f>IF($P33="","",'Source - Funds'!G30)</f>
        <v>GENERAL</v>
      </c>
      <c r="S33" s="2">
        <f>IF($P33="","",'Source - Funds'!H30)</f>
        <v>540147</v>
      </c>
    </row>
    <row r="34" spans="1:19" x14ac:dyDescent="0.3">
      <c r="A34" s="2" t="str">
        <f>IF('Source - Unit List'!G31="","",IF('Source - Unit List'!G31="N",'Source - Unit List'!A31,IF('Source - Unit List'!F31='Source - Unit List'!B31,'Source - Unit List'!A31,"")))</f>
        <v>2026</v>
      </c>
      <c r="B34" s="2" t="str">
        <f>IF($A34="","",'Source - Unit List'!B31)</f>
        <v>12</v>
      </c>
      <c r="C34" s="2" t="str">
        <f>IF($A34="","",'Source - Unit List'!C31)</f>
        <v>5</v>
      </c>
      <c r="D34" s="2" t="str">
        <f>IF($A34="","",'Source - Unit List'!D31)</f>
        <v>0029</v>
      </c>
      <c r="E34" s="2" t="str">
        <f>IF($A34="","",'Source - Unit List'!E31)</f>
        <v>KIRKLIN PUBLIC LIBRARY</v>
      </c>
      <c r="F34" s="2" t="str">
        <f>IF($A34="","",'Source - Unit List'!F31)</f>
        <v>NULL</v>
      </c>
      <c r="G34" s="2" t="str">
        <f>IF($A34="","",'Source - Unit List'!G31)</f>
        <v>N</v>
      </c>
      <c r="P34" s="2" t="str">
        <f>IF('Source - Funds'!D31="","",IF('Source - Funds'!J31="N",'Source - Funds'!D31,IF('Source - Funds'!I31='Source - Funds'!B31,'Source - Funds'!D31,"")))</f>
        <v>0013</v>
      </c>
      <c r="Q34" s="2" t="str">
        <f>IF($P34="","",'Source - Funds'!F31)</f>
        <v>0061</v>
      </c>
      <c r="R34" s="2" t="str">
        <f>IF($P34="","",'Source - Funds'!G31)</f>
        <v>RAINY DAY</v>
      </c>
      <c r="S34" s="2">
        <f>IF($P34="","",'Source - Funds'!H31)</f>
        <v>0</v>
      </c>
    </row>
    <row r="35" spans="1:19" x14ac:dyDescent="0.3">
      <c r="A35" s="2" t="str">
        <f>IF('Source - Unit List'!G32="","",IF('Source - Unit List'!G32="N",'Source - Unit List'!A32,IF('Source - Unit List'!F32='Source - Unit List'!B32,'Source - Unit List'!A32,"")))</f>
        <v>2026</v>
      </c>
      <c r="B35" s="2" t="str">
        <f>IF($A35="","",'Source - Unit List'!B32)</f>
        <v>12</v>
      </c>
      <c r="C35" s="2" t="str">
        <f>IF($A35="","",'Source - Unit List'!C32)</f>
        <v>5</v>
      </c>
      <c r="D35" s="2" t="str">
        <f>IF($A35="","",'Source - Unit List'!D32)</f>
        <v>0286</v>
      </c>
      <c r="E35" s="2" t="str">
        <f>IF($A35="","",'Source - Unit List'!E32)</f>
        <v>CLINTON COUNTY CONTRACTUAL PUBLIC LIB</v>
      </c>
      <c r="F35" s="2" t="str">
        <f>IF($A35="","",'Source - Unit List'!F32)</f>
        <v>NULL</v>
      </c>
      <c r="G35" s="2" t="str">
        <f>IF($A35="","",'Source - Unit List'!G32)</f>
        <v>N</v>
      </c>
      <c r="P35" s="2" t="str">
        <f>IF('Source - Funds'!D32="","",IF('Source - Funds'!J32="N",'Source - Funds'!D32,IF('Source - Funds'!I32='Source - Funds'!B32,'Source - Funds'!D32,"")))</f>
        <v>0013</v>
      </c>
      <c r="Q35" s="2" t="str">
        <f>IF($P35="","",'Source - Funds'!F32)</f>
        <v>2011</v>
      </c>
      <c r="R35" s="2" t="str">
        <f>IF($P35="","",'Source - Funds'!G32)</f>
        <v>LIRF</v>
      </c>
      <c r="S35" s="2">
        <f>IF($P35="","",'Source - Funds'!H32)</f>
        <v>0</v>
      </c>
    </row>
    <row r="36" spans="1:19" x14ac:dyDescent="0.3">
      <c r="A36" s="2" t="str">
        <f>IF('Source - Unit List'!G33="","",IF('Source - Unit List'!G33="N",'Source - Unit List'!A33,IF('Source - Unit List'!F33='Source - Unit List'!B33,'Source - Unit List'!A33,"")))</f>
        <v>2026</v>
      </c>
      <c r="B36" s="2" t="str">
        <f>IF($A36="","",'Source - Unit List'!B33)</f>
        <v>13</v>
      </c>
      <c r="C36" s="2" t="str">
        <f>IF($A36="","",'Source - Unit List'!C33)</f>
        <v>5</v>
      </c>
      <c r="D36" s="2" t="str">
        <f>IF($A36="","",'Source - Unit List'!D33)</f>
        <v>0030</v>
      </c>
      <c r="E36" s="2" t="str">
        <f>IF($A36="","",'Source - Unit List'!E33)</f>
        <v>CRAWFORD COUNTY PUBLIC LIBRARY</v>
      </c>
      <c r="F36" s="2" t="str">
        <f>IF($A36="","",'Source - Unit List'!F33)</f>
        <v>NULL</v>
      </c>
      <c r="G36" s="2" t="str">
        <f>IF($A36="","",'Source - Unit List'!G33)</f>
        <v>N</v>
      </c>
      <c r="P36" s="2" t="str">
        <f>IF('Source - Funds'!D33="","",IF('Source - Funds'!J33="N",'Source - Funds'!D33,IF('Source - Funds'!I33='Source - Funds'!B33,'Source - Funds'!D33,"")))</f>
        <v>0013</v>
      </c>
      <c r="Q36" s="2" t="str">
        <f>IF($P36="","",'Source - Funds'!F33)</f>
        <v>0180</v>
      </c>
      <c r="R36" s="2" t="str">
        <f>IF($P36="","",'Source - Funds'!G33)</f>
        <v>DEBT SERVICE</v>
      </c>
      <c r="S36" s="2">
        <f>IF($P36="","",'Source - Funds'!H33)</f>
        <v>110580</v>
      </c>
    </row>
    <row r="37" spans="1:19" x14ac:dyDescent="0.3">
      <c r="A37" s="2" t="str">
        <f>IF('Source - Unit List'!G34="","",IF('Source - Unit List'!G34="N",'Source - Unit List'!A34,IF('Source - Unit List'!F34='Source - Unit List'!B34,'Source - Unit List'!A34,"")))</f>
        <v>2026</v>
      </c>
      <c r="B37" s="2" t="str">
        <f>IF($A37="","",'Source - Unit List'!B34)</f>
        <v>14</v>
      </c>
      <c r="C37" s="2" t="str">
        <f>IF($A37="","",'Source - Unit List'!C34)</f>
        <v>5</v>
      </c>
      <c r="D37" s="2" t="str">
        <f>IF($A37="","",'Source - Unit List'!D34)</f>
        <v>0031</v>
      </c>
      <c r="E37" s="2" t="str">
        <f>IF($A37="","",'Source - Unit List'!E34)</f>
        <v>ODON-WINKELPLECK PUBLIC LIBRARY</v>
      </c>
      <c r="F37" s="2" t="str">
        <f>IF($A37="","",'Source - Unit List'!F34)</f>
        <v>NULL</v>
      </c>
      <c r="G37" s="2" t="str">
        <f>IF($A37="","",'Source - Unit List'!G34)</f>
        <v>N</v>
      </c>
      <c r="P37" s="2" t="str">
        <f>IF('Source - Funds'!D34="","",IF('Source - Funds'!J34="N",'Source - Funds'!D34,IF('Source - Funds'!I34='Source - Funds'!B34,'Source - Funds'!D34,"")))</f>
        <v>0014</v>
      </c>
      <c r="Q37" s="2" t="str">
        <f>IF($P37="","",'Source - Funds'!F34)</f>
        <v>2011</v>
      </c>
      <c r="R37" s="2" t="str">
        <f>IF($P37="","",'Source - Funds'!G34)</f>
        <v>LIRF</v>
      </c>
      <c r="S37" s="2">
        <f>IF($P37="","",'Source - Funds'!H34)</f>
        <v>0</v>
      </c>
    </row>
    <row r="38" spans="1:19" x14ac:dyDescent="0.3">
      <c r="A38" s="2" t="str">
        <f>IF('Source - Unit List'!G35="","",IF('Source - Unit List'!G35="N",'Source - Unit List'!A35,IF('Source - Unit List'!F35='Source - Unit List'!B35,'Source - Unit List'!A35,"")))</f>
        <v>2026</v>
      </c>
      <c r="B38" s="2" t="str">
        <f>IF($A38="","",'Source - Unit List'!B35)</f>
        <v>14</v>
      </c>
      <c r="C38" s="2" t="str">
        <f>IF($A38="","",'Source - Unit List'!C35)</f>
        <v>5</v>
      </c>
      <c r="D38" s="2" t="str">
        <f>IF($A38="","",'Source - Unit List'!D35)</f>
        <v>0032</v>
      </c>
      <c r="E38" s="2" t="str">
        <f>IF($A38="","",'Source - Unit List'!E35)</f>
        <v>WASHINGTON CARNEGIE PUBLIC LIBRARY</v>
      </c>
      <c r="F38" s="2" t="str">
        <f>IF($A38="","",'Source - Unit List'!F35)</f>
        <v>NULL</v>
      </c>
      <c r="G38" s="2" t="str">
        <f>IF($A38="","",'Source - Unit List'!G35)</f>
        <v>N</v>
      </c>
      <c r="P38" s="2" t="str">
        <f>IF('Source - Funds'!D35="","",IF('Source - Funds'!J35="N",'Source - Funds'!D35,IF('Source - Funds'!I35='Source - Funds'!B35,'Source - Funds'!D35,"")))</f>
        <v>0014</v>
      </c>
      <c r="Q38" s="2" t="str">
        <f>IF($P38="","",'Source - Funds'!F35)</f>
        <v>0101</v>
      </c>
      <c r="R38" s="2" t="str">
        <f>IF($P38="","",'Source - Funds'!G35)</f>
        <v>GENERAL</v>
      </c>
      <c r="S38" s="2">
        <f>IF($P38="","",'Source - Funds'!H35)</f>
        <v>179932</v>
      </c>
    </row>
    <row r="39" spans="1:19" x14ac:dyDescent="0.3">
      <c r="A39" s="2" t="str">
        <f>IF('Source - Unit List'!G36="","",IF('Source - Unit List'!G36="N",'Source - Unit List'!A36,IF('Source - Unit List'!F36='Source - Unit List'!B36,'Source - Unit List'!A36,"")))</f>
        <v>2026</v>
      </c>
      <c r="B39" s="2" t="str">
        <f>IF($A39="","",'Source - Unit List'!B36)</f>
        <v>15</v>
      </c>
      <c r="C39" s="2" t="str">
        <f>IF($A39="","",'Source - Unit List'!C36)</f>
        <v>5</v>
      </c>
      <c r="D39" s="2" t="str">
        <f>IF($A39="","",'Source - Unit List'!D36)</f>
        <v>0033</v>
      </c>
      <c r="E39" s="2" t="str">
        <f>IF($A39="","",'Source - Unit List'!E36)</f>
        <v>AURORA PUBLIC LIBRARY</v>
      </c>
      <c r="F39" s="2" t="str">
        <f>IF($A39="","",'Source - Unit List'!F36)</f>
        <v>NULL</v>
      </c>
      <c r="G39" s="2" t="str">
        <f>IF($A39="","",'Source - Unit List'!G36)</f>
        <v>N</v>
      </c>
      <c r="P39" s="2" t="str">
        <f>IF('Source - Funds'!D36="","",IF('Source - Funds'!J36="N",'Source - Funds'!D36,IF('Source - Funds'!I36='Source - Funds'!B36,'Source - Funds'!D36,"")))</f>
        <v/>
      </c>
      <c r="Q39" s="2" t="str">
        <f>IF($P39="","",'Source - Funds'!F36)</f>
        <v/>
      </c>
      <c r="R39" s="2" t="str">
        <f>IF($P39="","",'Source - Funds'!G36)</f>
        <v/>
      </c>
      <c r="S39" s="2" t="str">
        <f>IF($P39="","",'Source - Funds'!H36)</f>
        <v/>
      </c>
    </row>
    <row r="40" spans="1:19" x14ac:dyDescent="0.3">
      <c r="A40" s="2" t="str">
        <f>IF('Source - Unit List'!G37="","",IF('Source - Unit List'!G37="N",'Source - Unit List'!A37,IF('Source - Unit List'!F37='Source - Unit List'!B37,'Source - Unit List'!A37,"")))</f>
        <v>2026</v>
      </c>
      <c r="B40" s="2" t="str">
        <f>IF($A40="","",'Source - Unit List'!B37)</f>
        <v>15</v>
      </c>
      <c r="C40" s="2" t="str">
        <f>IF($A40="","",'Source - Unit List'!C37)</f>
        <v>5</v>
      </c>
      <c r="D40" s="2" t="str">
        <f>IF($A40="","",'Source - Unit List'!D37)</f>
        <v>0034</v>
      </c>
      <c r="E40" s="2" t="str">
        <f>IF($A40="","",'Source - Unit List'!E37)</f>
        <v>LAWRENCEBURG PUBLIC LIBRARY</v>
      </c>
      <c r="F40" s="2" t="str">
        <f>IF($A40="","",'Source - Unit List'!F37)</f>
        <v>NULL</v>
      </c>
      <c r="G40" s="2" t="str">
        <f>IF($A40="","",'Source - Unit List'!G37)</f>
        <v>N</v>
      </c>
      <c r="P40" s="2" t="str">
        <f>IF('Source - Funds'!D37="","",IF('Source - Funds'!J37="N",'Source - Funds'!D37,IF('Source - Funds'!I37='Source - Funds'!B37,'Source - Funds'!D37,"")))</f>
        <v>0015</v>
      </c>
      <c r="Q40" s="2" t="str">
        <f>IF($P40="","",'Source - Funds'!F37)</f>
        <v>0101</v>
      </c>
      <c r="R40" s="2" t="str">
        <f>IF($P40="","",'Source - Funds'!G37)</f>
        <v>GENERAL</v>
      </c>
      <c r="S40" s="2">
        <f>IF($P40="","",'Source - Funds'!H37)</f>
        <v>1945000</v>
      </c>
    </row>
    <row r="41" spans="1:19" x14ac:dyDescent="0.3">
      <c r="A41" s="2" t="str">
        <f>IF('Source - Unit List'!G38="","",IF('Source - Unit List'!G38="N",'Source - Unit List'!A38,IF('Source - Unit List'!F38='Source - Unit List'!B38,'Source - Unit List'!A38,"")))</f>
        <v>2026</v>
      </c>
      <c r="B41" s="2" t="str">
        <f>IF($A41="","",'Source - Unit List'!B38)</f>
        <v>16</v>
      </c>
      <c r="C41" s="2" t="str">
        <f>IF($A41="","",'Source - Unit List'!C38)</f>
        <v>5</v>
      </c>
      <c r="D41" s="2" t="str">
        <f>IF($A41="","",'Source - Unit List'!D38)</f>
        <v>0035</v>
      </c>
      <c r="E41" s="2" t="str">
        <f>IF($A41="","",'Source - Unit List'!E38)</f>
        <v>GREENSBURG PUBLIC LIBRARY</v>
      </c>
      <c r="F41" s="2" t="str">
        <f>IF($A41="","",'Source - Unit List'!F38)</f>
        <v>NULL</v>
      </c>
      <c r="G41" s="2" t="str">
        <f>IF($A41="","",'Source - Unit List'!G38)</f>
        <v>N</v>
      </c>
      <c r="P41" s="2" t="str">
        <f>IF('Source - Funds'!D38="","",IF('Source - Funds'!J38="N",'Source - Funds'!D38,IF('Source - Funds'!I38='Source - Funds'!B38,'Source - Funds'!D38,"")))</f>
        <v>0015</v>
      </c>
      <c r="Q41" s="2" t="str">
        <f>IF($P41="","",'Source - Funds'!F38)</f>
        <v>0061</v>
      </c>
      <c r="R41" s="2" t="str">
        <f>IF($P41="","",'Source - Funds'!G38)</f>
        <v>RAINY DAY</v>
      </c>
      <c r="S41" s="2">
        <f>IF($P41="","",'Source - Funds'!H38)</f>
        <v>418951</v>
      </c>
    </row>
    <row r="42" spans="1:19" x14ac:dyDescent="0.3">
      <c r="A42" s="2" t="str">
        <f>IF('Source - Unit List'!G39="","",IF('Source - Unit List'!G39="N",'Source - Unit List'!A39,IF('Source - Unit List'!F39='Source - Unit List'!B39,'Source - Unit List'!A39,"")))</f>
        <v>2026</v>
      </c>
      <c r="B42" s="2" t="str">
        <f>IF($A42="","",'Source - Unit List'!B39)</f>
        <v>16</v>
      </c>
      <c r="C42" s="2" t="str">
        <f>IF($A42="","",'Source - Unit List'!C39)</f>
        <v>5</v>
      </c>
      <c r="D42" s="2" t="str">
        <f>IF($A42="","",'Source - Unit List'!D39)</f>
        <v>0283</v>
      </c>
      <c r="E42" s="2" t="str">
        <f>IF($A42="","",'Source - Unit List'!E39)</f>
        <v>DECATUR COUNTY CONTRACTUAL LIBRARY</v>
      </c>
      <c r="F42" s="2" t="str">
        <f>IF($A42="","",'Source - Unit List'!F39)</f>
        <v>NULL</v>
      </c>
      <c r="G42" s="2" t="str">
        <f>IF($A42="","",'Source - Unit List'!G39)</f>
        <v>N</v>
      </c>
      <c r="P42" s="2" t="str">
        <f>IF('Source - Funds'!D39="","",IF('Source - Funds'!J39="N",'Source - Funds'!D39,IF('Source - Funds'!I39='Source - Funds'!B39,'Source - Funds'!D39,"")))</f>
        <v>0015</v>
      </c>
      <c r="Q42" s="2" t="str">
        <f>IF($P42="","",'Source - Funds'!F39)</f>
        <v>2011</v>
      </c>
      <c r="R42" s="2" t="str">
        <f>IF($P42="","",'Source - Funds'!G39)</f>
        <v>LIRF</v>
      </c>
      <c r="S42" s="2">
        <f>IF($P42="","",'Source - Funds'!H39)</f>
        <v>0</v>
      </c>
    </row>
    <row r="43" spans="1:19" x14ac:dyDescent="0.3">
      <c r="A43" s="2" t="str">
        <f>IF('Source - Unit List'!G40="","",IF('Source - Unit List'!G40="N",'Source - Unit List'!A40,IF('Source - Unit List'!F40='Source - Unit List'!B40,'Source - Unit List'!A40,"")))</f>
        <v>2026</v>
      </c>
      <c r="B43" s="2" t="str">
        <f>IF($A43="","",'Source - Unit List'!B40)</f>
        <v>17</v>
      </c>
      <c r="C43" s="2" t="str">
        <f>IF($A43="","",'Source - Unit List'!C40)</f>
        <v>5</v>
      </c>
      <c r="D43" s="2" t="str">
        <f>IF($A43="","",'Source - Unit List'!D40)</f>
        <v>0036</v>
      </c>
      <c r="E43" s="2" t="str">
        <f>IF($A43="","",'Source - Unit List'!E40)</f>
        <v>AUBURN-ECKHART PUBLIC LIBRARY</v>
      </c>
      <c r="F43" s="2" t="str">
        <f>IF($A43="","",'Source - Unit List'!F40)</f>
        <v>NULL</v>
      </c>
      <c r="G43" s="2" t="str">
        <f>IF($A43="","",'Source - Unit List'!G40)</f>
        <v>N</v>
      </c>
      <c r="P43" s="2" t="str">
        <f>IF('Source - Funds'!D40="","",IF('Source - Funds'!J40="N",'Source - Funds'!D40,IF('Source - Funds'!I40='Source - Funds'!B40,'Source - Funds'!D40,"")))</f>
        <v>0015</v>
      </c>
      <c r="Q43" s="2" t="str">
        <f>IF($P43="","",'Source - Funds'!F40)</f>
        <v>0283</v>
      </c>
      <c r="R43" s="2" t="str">
        <f>IF($P43="","",'Source - Funds'!G40)</f>
        <v>L/R PAYMENT</v>
      </c>
      <c r="S43" s="2">
        <f>IF($P43="","",'Source - Funds'!H40)</f>
        <v>663850</v>
      </c>
    </row>
    <row r="44" spans="1:19" x14ac:dyDescent="0.3">
      <c r="A44" s="2" t="str">
        <f>IF('Source - Unit List'!G41="","",IF('Source - Unit List'!G41="N",'Source - Unit List'!A41,IF('Source - Unit List'!F41='Source - Unit List'!B41,'Source - Unit List'!A41,"")))</f>
        <v>2026</v>
      </c>
      <c r="B44" s="2" t="str">
        <f>IF($A44="","",'Source - Unit List'!B41)</f>
        <v>17</v>
      </c>
      <c r="C44" s="2" t="str">
        <f>IF($A44="","",'Source - Unit List'!C41)</f>
        <v>5</v>
      </c>
      <c r="D44" s="2" t="str">
        <f>IF($A44="","",'Source - Unit List'!D41)</f>
        <v>0037</v>
      </c>
      <c r="E44" s="2" t="str">
        <f>IF($A44="","",'Source - Unit List'!E41)</f>
        <v>BUTLER CARNEGIE PUBLIC LIBRARY</v>
      </c>
      <c r="F44" s="2" t="str">
        <f>IF($A44="","",'Source - Unit List'!F41)</f>
        <v>NULL</v>
      </c>
      <c r="G44" s="2" t="str">
        <f>IF($A44="","",'Source - Unit List'!G41)</f>
        <v>N</v>
      </c>
      <c r="P44" s="2" t="str">
        <f>IF('Source - Funds'!D41="","",IF('Source - Funds'!J41="N",'Source - Funds'!D41,IF('Source - Funds'!I41='Source - Funds'!B41,'Source - Funds'!D41,"")))</f>
        <v>0016</v>
      </c>
      <c r="Q44" s="2" t="str">
        <f>IF($P44="","",'Source - Funds'!F41)</f>
        <v>0061</v>
      </c>
      <c r="R44" s="2" t="str">
        <f>IF($P44="","",'Source - Funds'!G41)</f>
        <v>RAINY DAY</v>
      </c>
      <c r="S44" s="2">
        <f>IF($P44="","",'Source - Funds'!H41)</f>
        <v>125000</v>
      </c>
    </row>
    <row r="45" spans="1:19" x14ac:dyDescent="0.3">
      <c r="A45" s="2" t="str">
        <f>IF('Source - Unit List'!G42="","",IF('Source - Unit List'!G42="N",'Source - Unit List'!A42,IF('Source - Unit List'!F42='Source - Unit List'!B42,'Source - Unit List'!A42,"")))</f>
        <v>2026</v>
      </c>
      <c r="B45" s="2" t="str">
        <f>IF($A45="","",'Source - Unit List'!B42)</f>
        <v>17</v>
      </c>
      <c r="C45" s="2" t="str">
        <f>IF($A45="","",'Source - Unit List'!C42)</f>
        <v>5</v>
      </c>
      <c r="D45" s="2" t="str">
        <f>IF($A45="","",'Source - Unit List'!D42)</f>
        <v>0038</v>
      </c>
      <c r="E45" s="2" t="str">
        <f>IF($A45="","",'Source - Unit List'!E42)</f>
        <v>GARRETT PUBLIC LIBRARY</v>
      </c>
      <c r="F45" s="2" t="str">
        <f>IF($A45="","",'Source - Unit List'!F42)</f>
        <v>NULL</v>
      </c>
      <c r="G45" s="2" t="str">
        <f>IF($A45="","",'Source - Unit List'!G42)</f>
        <v>N</v>
      </c>
      <c r="P45" s="2" t="str">
        <f>IF('Source - Funds'!D42="","",IF('Source - Funds'!J42="N",'Source - Funds'!D42,IF('Source - Funds'!I42='Source - Funds'!B42,'Source - Funds'!D42,"")))</f>
        <v>0016</v>
      </c>
      <c r="Q45" s="2" t="str">
        <f>IF($P45="","",'Source - Funds'!F42)</f>
        <v>0101</v>
      </c>
      <c r="R45" s="2" t="str">
        <f>IF($P45="","",'Source - Funds'!G42)</f>
        <v>GENERAL</v>
      </c>
      <c r="S45" s="2">
        <f>IF($P45="","",'Source - Funds'!H42)</f>
        <v>930257</v>
      </c>
    </row>
    <row r="46" spans="1:19" x14ac:dyDescent="0.3">
      <c r="A46" s="2" t="str">
        <f>IF('Source - Unit List'!G43="","",IF('Source - Unit List'!G43="N",'Source - Unit List'!A43,IF('Source - Unit List'!F43='Source - Unit List'!B43,'Source - Unit List'!A43,"")))</f>
        <v>2026</v>
      </c>
      <c r="B46" s="2" t="str">
        <f>IF($A46="","",'Source - Unit List'!B43)</f>
        <v>17</v>
      </c>
      <c r="C46" s="2" t="str">
        <f>IF($A46="","",'Source - Unit List'!C43)</f>
        <v>5</v>
      </c>
      <c r="D46" s="2" t="str">
        <f>IF($A46="","",'Source - Unit List'!D43)</f>
        <v>0039</v>
      </c>
      <c r="E46" s="2" t="str">
        <f>IF($A46="","",'Source - Unit List'!E43)</f>
        <v>WATERLOO PUBLIC LIBRARY</v>
      </c>
      <c r="F46" s="2" t="str">
        <f>IF($A46="","",'Source - Unit List'!F43)</f>
        <v>NULL</v>
      </c>
      <c r="G46" s="2" t="str">
        <f>IF($A46="","",'Source - Unit List'!G43)</f>
        <v>N</v>
      </c>
      <c r="P46" s="2" t="str">
        <f>IF('Source - Funds'!D43="","",IF('Source - Funds'!J43="N",'Source - Funds'!D43,IF('Source - Funds'!I43='Source - Funds'!B43,'Source - Funds'!D43,"")))</f>
        <v>0296</v>
      </c>
      <c r="Q46" s="2" t="str">
        <f>IF($P46="","",'Source - Funds'!F43)</f>
        <v>0101</v>
      </c>
      <c r="R46" s="2" t="str">
        <f>IF($P46="","",'Source - Funds'!G43)</f>
        <v>GENERAL</v>
      </c>
      <c r="S46" s="2">
        <f>IF($P46="","",'Source - Funds'!H43)</f>
        <v>4399938</v>
      </c>
    </row>
    <row r="47" spans="1:19" x14ac:dyDescent="0.3">
      <c r="A47" s="2" t="str">
        <f>IF('Source - Unit List'!G44="","",IF('Source - Unit List'!G44="N",'Source - Unit List'!A44,IF('Source - Unit List'!F44='Source - Unit List'!B44,'Source - Unit List'!A44,"")))</f>
        <v>2026</v>
      </c>
      <c r="B47" s="2" t="str">
        <f>IF($A47="","",'Source - Unit List'!B44)</f>
        <v>18</v>
      </c>
      <c r="C47" s="2" t="str">
        <f>IF($A47="","",'Source - Unit List'!C44)</f>
        <v>5</v>
      </c>
      <c r="D47" s="2" t="str">
        <f>IF($A47="","",'Source - Unit List'!D44)</f>
        <v>0040</v>
      </c>
      <c r="E47" s="2" t="str">
        <f>IF($A47="","",'Source - Unit List'!E44)</f>
        <v>MUNCIE PUBLIC LIBRARY</v>
      </c>
      <c r="F47" s="2" t="str">
        <f>IF($A47="","",'Source - Unit List'!F44)</f>
        <v>NULL</v>
      </c>
      <c r="G47" s="2" t="str">
        <f>IF($A47="","",'Source - Unit List'!G44)</f>
        <v>N</v>
      </c>
      <c r="P47" s="2" t="str">
        <f>IF('Source - Funds'!D44="","",IF('Source - Funds'!J44="N",'Source - Funds'!D44,IF('Source - Funds'!I44='Source - Funds'!B44,'Source - Funds'!D44,"")))</f>
        <v>0296</v>
      </c>
      <c r="Q47" s="2" t="str">
        <f>IF($P47="","",'Source - Funds'!F44)</f>
        <v>0061</v>
      </c>
      <c r="R47" s="2" t="str">
        <f>IF($P47="","",'Source - Funds'!G44)</f>
        <v>RAINY DAY</v>
      </c>
      <c r="S47" s="2">
        <f>IF($P47="","",'Source - Funds'!H44)</f>
        <v>86605</v>
      </c>
    </row>
    <row r="48" spans="1:19" x14ac:dyDescent="0.3">
      <c r="A48" s="2" t="str">
        <f>IF('Source - Unit List'!G45="","",IF('Source - Unit List'!G45="N",'Source - Unit List'!A45,IF('Source - Unit List'!F45='Source - Unit List'!B45,'Source - Unit List'!A45,"")))</f>
        <v>2026</v>
      </c>
      <c r="B48" s="2" t="str">
        <f>IF($A48="","",'Source - Unit List'!B45)</f>
        <v>18</v>
      </c>
      <c r="C48" s="2" t="str">
        <f>IF($A48="","",'Source - Unit List'!C45)</f>
        <v>5</v>
      </c>
      <c r="D48" s="2" t="str">
        <f>IF($A48="","",'Source - Unit List'!D45)</f>
        <v>0041</v>
      </c>
      <c r="E48" s="2" t="str">
        <f>IF($A48="","",'Source - Unit List'!E45)</f>
        <v>YORKTOWN - MT PLEASANT LIBRARY</v>
      </c>
      <c r="F48" s="2" t="str">
        <f>IF($A48="","",'Source - Unit List'!F45)</f>
        <v>NULL</v>
      </c>
      <c r="G48" s="2" t="str">
        <f>IF($A48="","",'Source - Unit List'!G45)</f>
        <v>N</v>
      </c>
      <c r="P48" s="2" t="str">
        <f>IF('Source - Funds'!D45="","",IF('Source - Funds'!J45="N",'Source - Funds'!D45,IF('Source - Funds'!I45='Source - Funds'!B45,'Source - Funds'!D45,"")))</f>
        <v>0296</v>
      </c>
      <c r="Q48" s="2" t="str">
        <f>IF($P48="","",'Source - Funds'!F45)</f>
        <v>2011</v>
      </c>
      <c r="R48" s="2" t="str">
        <f>IF($P48="","",'Source - Funds'!G45)</f>
        <v>LIRF</v>
      </c>
      <c r="S48" s="2">
        <f>IF($P48="","",'Source - Funds'!H45)</f>
        <v>15000</v>
      </c>
    </row>
    <row r="49" spans="1:19" x14ac:dyDescent="0.3">
      <c r="A49" s="2" t="str">
        <f>IF('Source - Unit List'!G46="","",IF('Source - Unit List'!G46="N",'Source - Unit List'!A46,IF('Source - Unit List'!F46='Source - Unit List'!B46,'Source - Unit List'!A46,"")))</f>
        <v>2026</v>
      </c>
      <c r="B49" s="2" t="str">
        <f>IF($A49="","",'Source - Unit List'!B46)</f>
        <v>19</v>
      </c>
      <c r="C49" s="2" t="str">
        <f>IF($A49="","",'Source - Unit List'!C46)</f>
        <v>5</v>
      </c>
      <c r="D49" s="2" t="str">
        <f>IF($A49="","",'Source - Unit List'!D46)</f>
        <v>0041</v>
      </c>
      <c r="E49" s="2" t="str">
        <f>IF($A49="","",'Source - Unit List'!E46)</f>
        <v>HUNTINGBURG PUBLIC LIBRARY</v>
      </c>
      <c r="F49" s="2" t="str">
        <f>IF($A49="","",'Source - Unit List'!F46)</f>
        <v>NULL</v>
      </c>
      <c r="G49" s="2" t="str">
        <f>IF($A49="","",'Source - Unit List'!G46)</f>
        <v>N</v>
      </c>
      <c r="P49" s="2" t="str">
        <f>IF('Source - Funds'!D46="","",IF('Source - Funds'!J46="N",'Source - Funds'!D46,IF('Source - Funds'!I46='Source - Funds'!B46,'Source - Funds'!D46,"")))</f>
        <v>0296</v>
      </c>
      <c r="Q49" s="2" t="str">
        <f>IF($P49="","",'Source - Funds'!F46)</f>
        <v>0180</v>
      </c>
      <c r="R49" s="2" t="str">
        <f>IF($P49="","",'Source - Funds'!G46)</f>
        <v>DEBT SERVICE</v>
      </c>
      <c r="S49" s="2">
        <f>IF($P49="","",'Source - Funds'!H46)</f>
        <v>598621</v>
      </c>
    </row>
    <row r="50" spans="1:19" x14ac:dyDescent="0.3">
      <c r="A50" s="2" t="str">
        <f>IF('Source - Unit List'!G47="","",IF('Source - Unit List'!G47="N",'Source - Unit List'!A47,IF('Source - Unit List'!F47='Source - Unit List'!B47,'Source - Unit List'!A47,"")))</f>
        <v>2026</v>
      </c>
      <c r="B50" s="2" t="str">
        <f>IF($A50="","",'Source - Unit List'!B47)</f>
        <v>19</v>
      </c>
      <c r="C50" s="2" t="str">
        <f>IF($A50="","",'Source - Unit List'!C47)</f>
        <v>5</v>
      </c>
      <c r="D50" s="2" t="str">
        <f>IF($A50="","",'Source - Unit List'!D47)</f>
        <v>0042</v>
      </c>
      <c r="E50" s="2" t="str">
        <f>IF($A50="","",'Source - Unit List'!E47)</f>
        <v>JASPER PUBLIC LIBRARY</v>
      </c>
      <c r="F50" s="2" t="str">
        <f>IF($A50="","",'Source - Unit List'!F47)</f>
        <v>NULL</v>
      </c>
      <c r="G50" s="2" t="str">
        <f>IF($A50="","",'Source - Unit List'!G47)</f>
        <v>N</v>
      </c>
      <c r="P50" s="2" t="str">
        <f>IF('Source - Funds'!D47="","",IF('Source - Funds'!J47="N",'Source - Funds'!D47,IF('Source - Funds'!I47='Source - Funds'!B47,'Source - Funds'!D47,"")))</f>
        <v>0017</v>
      </c>
      <c r="Q50" s="2" t="str">
        <f>IF($P50="","",'Source - Funds'!F47)</f>
        <v>2011</v>
      </c>
      <c r="R50" s="2" t="str">
        <f>IF($P50="","",'Source - Funds'!G47)</f>
        <v>LIRF</v>
      </c>
      <c r="S50" s="2">
        <f>IF($P50="","",'Source - Funds'!H47)</f>
        <v>250706</v>
      </c>
    </row>
    <row r="51" spans="1:19" x14ac:dyDescent="0.3">
      <c r="A51" s="2" t="str">
        <f>IF('Source - Unit List'!G48="","",IF('Source - Unit List'!G48="N",'Source - Unit List'!A48,IF('Source - Unit List'!F48='Source - Unit List'!B48,'Source - Unit List'!A48,"")))</f>
        <v>2026</v>
      </c>
      <c r="B51" s="2" t="str">
        <f>IF($A51="","",'Source - Unit List'!B48)</f>
        <v>19</v>
      </c>
      <c r="C51" s="2" t="str">
        <f>IF($A51="","",'Source - Unit List'!C48)</f>
        <v>5</v>
      </c>
      <c r="D51" s="2" t="str">
        <f>IF($A51="","",'Source - Unit List'!D48)</f>
        <v>0043</v>
      </c>
      <c r="E51" s="2" t="str">
        <f>IF($A51="","",'Source - Unit List'!E48)</f>
        <v>DUBOIS COUNTY CONTRACTUAL LIBRARY</v>
      </c>
      <c r="F51" s="2" t="str">
        <f>IF($A51="","",'Source - Unit List'!F48)</f>
        <v>NULL</v>
      </c>
      <c r="G51" s="2" t="str">
        <f>IF($A51="","",'Source - Unit List'!G48)</f>
        <v>N</v>
      </c>
      <c r="P51" s="2" t="str">
        <f>IF('Source - Funds'!D48="","",IF('Source - Funds'!J48="N",'Source - Funds'!D48,IF('Source - Funds'!I48='Source - Funds'!B48,'Source - Funds'!D48,"")))</f>
        <v>0017</v>
      </c>
      <c r="Q51" s="2" t="str">
        <f>IF($P51="","",'Source - Funds'!F48)</f>
        <v>0061</v>
      </c>
      <c r="R51" s="2" t="str">
        <f>IF($P51="","",'Source - Funds'!G48)</f>
        <v>RAINY DAY</v>
      </c>
      <c r="S51" s="2">
        <f>IF($P51="","",'Source - Funds'!H48)</f>
        <v>39500</v>
      </c>
    </row>
    <row r="52" spans="1:19" x14ac:dyDescent="0.3">
      <c r="A52" s="2" t="str">
        <f>IF('Source - Unit List'!G49="","",IF('Source - Unit List'!G49="N",'Source - Unit List'!A49,IF('Source - Unit List'!F49='Source - Unit List'!B49,'Source - Unit List'!A49,"")))</f>
        <v>2026</v>
      </c>
      <c r="B52" s="2" t="str">
        <f>IF($A52="","",'Source - Unit List'!B49)</f>
        <v>20</v>
      </c>
      <c r="C52" s="2" t="str">
        <f>IF($A52="","",'Source - Unit List'!C49)</f>
        <v>5</v>
      </c>
      <c r="D52" s="2" t="str">
        <f>IF($A52="","",'Source - Unit List'!D49)</f>
        <v>0044</v>
      </c>
      <c r="E52" s="2" t="str">
        <f>IF($A52="","",'Source - Unit List'!E49)</f>
        <v>BRISTOL PUBLIC LIBRARY</v>
      </c>
      <c r="F52" s="2" t="str">
        <f>IF($A52="","",'Source - Unit List'!F49)</f>
        <v>NULL</v>
      </c>
      <c r="G52" s="2" t="str">
        <f>IF($A52="","",'Source - Unit List'!G49)</f>
        <v>N</v>
      </c>
      <c r="P52" s="2" t="str">
        <f>IF('Source - Funds'!D49="","",IF('Source - Funds'!J49="N",'Source - Funds'!D49,IF('Source - Funds'!I49='Source - Funds'!B49,'Source - Funds'!D49,"")))</f>
        <v>0017</v>
      </c>
      <c r="Q52" s="2" t="str">
        <f>IF($P52="","",'Source - Funds'!F49)</f>
        <v>0101</v>
      </c>
      <c r="R52" s="2" t="str">
        <f>IF($P52="","",'Source - Funds'!G49)</f>
        <v>GENERAL</v>
      </c>
      <c r="S52" s="2">
        <f>IF($P52="","",'Source - Funds'!H49)</f>
        <v>766473</v>
      </c>
    </row>
    <row r="53" spans="1:19" x14ac:dyDescent="0.3">
      <c r="A53" s="2" t="str">
        <f>IF('Source - Unit List'!G50="","",IF('Source - Unit List'!G50="N",'Source - Unit List'!A50,IF('Source - Unit List'!F50='Source - Unit List'!B50,'Source - Unit List'!A50,"")))</f>
        <v>2026</v>
      </c>
      <c r="B53" s="2" t="str">
        <f>IF($A53="","",'Source - Unit List'!B50)</f>
        <v>20</v>
      </c>
      <c r="C53" s="2" t="str">
        <f>IF($A53="","",'Source - Unit List'!C50)</f>
        <v>5</v>
      </c>
      <c r="D53" s="2" t="str">
        <f>IF($A53="","",'Source - Unit List'!D50)</f>
        <v>0045</v>
      </c>
      <c r="E53" s="2" t="str">
        <f>IF($A53="","",'Source - Unit List'!E50)</f>
        <v>ELKHART PUBLIC LIBRARY</v>
      </c>
      <c r="F53" s="2" t="str">
        <f>IF($A53="","",'Source - Unit List'!F50)</f>
        <v>NULL</v>
      </c>
      <c r="G53" s="2" t="str">
        <f>IF($A53="","",'Source - Unit List'!G50)</f>
        <v>N</v>
      </c>
      <c r="P53" s="2" t="str">
        <f>IF('Source - Funds'!D50="","",IF('Source - Funds'!J50="N",'Source - Funds'!D50,IF('Source - Funds'!I50='Source - Funds'!B50,'Source - Funds'!D50,"")))</f>
        <v>0018</v>
      </c>
      <c r="Q53" s="2" t="str">
        <f>IF($P53="","",'Source - Funds'!F50)</f>
        <v>0101</v>
      </c>
      <c r="R53" s="2" t="str">
        <f>IF($P53="","",'Source - Funds'!G50)</f>
        <v>GENERAL</v>
      </c>
      <c r="S53" s="2">
        <f>IF($P53="","",'Source - Funds'!H50)</f>
        <v>97455</v>
      </c>
    </row>
    <row r="54" spans="1:19" x14ac:dyDescent="0.3">
      <c r="A54" s="2" t="str">
        <f>IF('Source - Unit List'!G51="","",IF('Source - Unit List'!G51="N",'Source - Unit List'!A51,IF('Source - Unit List'!F51='Source - Unit List'!B51,'Source - Unit List'!A51,"")))</f>
        <v>2026</v>
      </c>
      <c r="B54" s="2" t="str">
        <f>IF($A54="","",'Source - Unit List'!B51)</f>
        <v>20</v>
      </c>
      <c r="C54" s="2" t="str">
        <f>IF($A54="","",'Source - Unit List'!C51)</f>
        <v>5</v>
      </c>
      <c r="D54" s="2" t="str">
        <f>IF($A54="","",'Source - Unit List'!D51)</f>
        <v>0046</v>
      </c>
      <c r="E54" s="2" t="str">
        <f>IF($A54="","",'Source - Unit List'!E51)</f>
        <v>GOSHEN PUBLIC LIBRARY</v>
      </c>
      <c r="F54" s="2" t="str">
        <f>IF($A54="","",'Source - Unit List'!F51)</f>
        <v>NULL</v>
      </c>
      <c r="G54" s="2" t="str">
        <f>IF($A54="","",'Source - Unit List'!G51)</f>
        <v>N</v>
      </c>
      <c r="P54" s="2" t="str">
        <f>IF('Source - Funds'!D51="","",IF('Source - Funds'!J51="N",'Source - Funds'!D51,IF('Source - Funds'!I51='Source - Funds'!B51,'Source - Funds'!D51,"")))</f>
        <v>0018</v>
      </c>
      <c r="Q54" s="2" t="str">
        <f>IF($P54="","",'Source - Funds'!F51)</f>
        <v>0061</v>
      </c>
      <c r="R54" s="2" t="str">
        <f>IF($P54="","",'Source - Funds'!G51)</f>
        <v>RAINY DAY</v>
      </c>
      <c r="S54" s="2">
        <f>IF($P54="","",'Source - Funds'!H51)</f>
        <v>6000</v>
      </c>
    </row>
    <row r="55" spans="1:19" x14ac:dyDescent="0.3">
      <c r="A55" s="2" t="str">
        <f>IF('Source - Unit List'!G52="","",IF('Source - Unit List'!G52="N",'Source - Unit List'!A52,IF('Source - Unit List'!F52='Source - Unit List'!B52,'Source - Unit List'!A52,"")))</f>
        <v>2026</v>
      </c>
      <c r="B55" s="2" t="str">
        <f>IF($A55="","",'Source - Unit List'!B52)</f>
        <v>20</v>
      </c>
      <c r="C55" s="2" t="str">
        <f>IF($A55="","",'Source - Unit List'!C52)</f>
        <v>5</v>
      </c>
      <c r="D55" s="2" t="str">
        <f>IF($A55="","",'Source - Unit List'!D52)</f>
        <v>0047</v>
      </c>
      <c r="E55" s="2" t="str">
        <f>IF($A55="","",'Source - Unit List'!E52)</f>
        <v>NAPPANEE PUBLIC LIBRARY</v>
      </c>
      <c r="F55" s="2" t="str">
        <f>IF($A55="","",'Source - Unit List'!F52)</f>
        <v>20</v>
      </c>
      <c r="G55" s="2" t="str">
        <f>IF($A55="","",'Source - Unit List'!G52)</f>
        <v>Y</v>
      </c>
      <c r="P55" s="2" t="str">
        <f>IF('Source - Funds'!D52="","",IF('Source - Funds'!J52="N",'Source - Funds'!D52,IF('Source - Funds'!I52='Source - Funds'!B52,'Source - Funds'!D52,"")))</f>
        <v>0018</v>
      </c>
      <c r="Q55" s="2" t="str">
        <f>IF($P55="","",'Source - Funds'!F52)</f>
        <v>2011</v>
      </c>
      <c r="R55" s="2" t="str">
        <f>IF($P55="","",'Source - Funds'!G52)</f>
        <v>LIRF</v>
      </c>
      <c r="S55" s="2">
        <f>IF($P55="","",'Source - Funds'!H52)</f>
        <v>500</v>
      </c>
    </row>
    <row r="56" spans="1:19" x14ac:dyDescent="0.3">
      <c r="A56" s="2" t="str">
        <f>IF('Source - Unit List'!G53="","",IF('Source - Unit List'!G53="N",'Source - Unit List'!A53,IF('Source - Unit List'!F53='Source - Unit List'!B53,'Source - Unit List'!A53,"")))</f>
        <v>2026</v>
      </c>
      <c r="B56" s="2" t="str">
        <f>IF($A56="","",'Source - Unit List'!B53)</f>
        <v>20</v>
      </c>
      <c r="C56" s="2" t="str">
        <f>IF($A56="","",'Source - Unit List'!C53)</f>
        <v>5</v>
      </c>
      <c r="D56" s="2" t="str">
        <f>IF($A56="","",'Source - Unit List'!D53)</f>
        <v>0048</v>
      </c>
      <c r="E56" s="2" t="str">
        <f>IF($A56="","",'Source - Unit List'!E53)</f>
        <v>WAKARUSA-OLIVE TWP-HARRISON TWP PUB LIB</v>
      </c>
      <c r="F56" s="2" t="str">
        <f>IF($A56="","",'Source - Unit List'!F53)</f>
        <v>NULL</v>
      </c>
      <c r="G56" s="2" t="str">
        <f>IF($A56="","",'Source - Unit List'!G53)</f>
        <v>N</v>
      </c>
      <c r="P56" s="2" t="str">
        <f>IF('Source - Funds'!D53="","",IF('Source - Funds'!J53="N",'Source - Funds'!D53,IF('Source - Funds'!I53='Source - Funds'!B53,'Source - Funds'!D53,"")))</f>
        <v>0019</v>
      </c>
      <c r="Q56" s="2" t="str">
        <f>IF($P56="","",'Source - Funds'!F53)</f>
        <v>2011</v>
      </c>
      <c r="R56" s="2" t="str">
        <f>IF($P56="","",'Source - Funds'!G53)</f>
        <v>LIRF</v>
      </c>
      <c r="S56" s="2">
        <f>IF($P56="","",'Source - Funds'!H53)</f>
        <v>0</v>
      </c>
    </row>
    <row r="57" spans="1:19" x14ac:dyDescent="0.3">
      <c r="A57" s="2" t="str">
        <f>IF('Source - Unit List'!G54="","",IF('Source - Unit List'!G54="N",'Source - Unit List'!A54,IF('Source - Unit List'!F54='Source - Unit List'!B54,'Source - Unit List'!A54,"")))</f>
        <v>2026</v>
      </c>
      <c r="B57" s="2" t="str">
        <f>IF($A57="","",'Source - Unit List'!B54)</f>
        <v>20</v>
      </c>
      <c r="C57" s="2" t="str">
        <f>IF($A57="","",'Source - Unit List'!C54)</f>
        <v>5</v>
      </c>
      <c r="D57" s="2" t="str">
        <f>IF($A57="","",'Source - Unit List'!D54)</f>
        <v>0259</v>
      </c>
      <c r="E57" s="2" t="str">
        <f>IF($A57="","",'Source - Unit List'!E54)</f>
        <v>MIDDLEBURY PUBLIC LIBRARY</v>
      </c>
      <c r="F57" s="2" t="str">
        <f>IF($A57="","",'Source - Unit List'!F54)</f>
        <v>NULL</v>
      </c>
      <c r="G57" s="2" t="str">
        <f>IF($A57="","",'Source - Unit List'!G54)</f>
        <v>N</v>
      </c>
      <c r="P57" s="2" t="str">
        <f>IF('Source - Funds'!D54="","",IF('Source - Funds'!J54="N",'Source - Funds'!D54,IF('Source - Funds'!I54='Source - Funds'!B54,'Source - Funds'!D54,"")))</f>
        <v>0019</v>
      </c>
      <c r="Q57" s="2" t="str">
        <f>IF($P57="","",'Source - Funds'!F54)</f>
        <v>0061</v>
      </c>
      <c r="R57" s="2" t="str">
        <f>IF($P57="","",'Source - Funds'!G54)</f>
        <v>RAINY DAY</v>
      </c>
      <c r="S57" s="2">
        <f>IF($P57="","",'Source - Funds'!H54)</f>
        <v>50000</v>
      </c>
    </row>
    <row r="58" spans="1:19" x14ac:dyDescent="0.3">
      <c r="A58" s="2" t="str">
        <f>IF('Source - Unit List'!G55="","",IF('Source - Unit List'!G55="N",'Source - Unit List'!A55,IF('Source - Unit List'!F55='Source - Unit List'!B55,'Source - Unit List'!A55,"")))</f>
        <v>2026</v>
      </c>
      <c r="B58" s="2" t="str">
        <f>IF($A58="","",'Source - Unit List'!B55)</f>
        <v>21</v>
      </c>
      <c r="C58" s="2" t="str">
        <f>IF($A58="","",'Source - Unit List'!C55)</f>
        <v>5</v>
      </c>
      <c r="D58" s="2" t="str">
        <f>IF($A58="","",'Source - Unit List'!D55)</f>
        <v>0049</v>
      </c>
      <c r="E58" s="2" t="str">
        <f>IF($A58="","",'Source - Unit List'!E55)</f>
        <v>FAYETTE COUNTY PUBLIC LIBRARY</v>
      </c>
      <c r="F58" s="2" t="str">
        <f>IF($A58="","",'Source - Unit List'!F55)</f>
        <v>NULL</v>
      </c>
      <c r="G58" s="2" t="str">
        <f>IF($A58="","",'Source - Unit List'!G55)</f>
        <v>N</v>
      </c>
      <c r="P58" s="2" t="str">
        <f>IF('Source - Funds'!D55="","",IF('Source - Funds'!J55="N",'Source - Funds'!D55,IF('Source - Funds'!I55='Source - Funds'!B55,'Source - Funds'!D55,"")))</f>
        <v>0019</v>
      </c>
      <c r="Q58" s="2" t="str">
        <f>IF($P58="","",'Source - Funds'!F55)</f>
        <v>0101</v>
      </c>
      <c r="R58" s="2" t="str">
        <f>IF($P58="","",'Source - Funds'!G55)</f>
        <v>GENERAL</v>
      </c>
      <c r="S58" s="2">
        <f>IF($P58="","",'Source - Funds'!H55)</f>
        <v>1196028</v>
      </c>
    </row>
    <row r="59" spans="1:19" x14ac:dyDescent="0.3">
      <c r="A59" s="2" t="str">
        <f>IF('Source - Unit List'!G56="","",IF('Source - Unit List'!G56="N",'Source - Unit List'!A56,IF('Source - Unit List'!F56='Source - Unit List'!B56,'Source - Unit List'!A56,"")))</f>
        <v>2026</v>
      </c>
      <c r="B59" s="2" t="str">
        <f>IF($A59="","",'Source - Unit List'!B56)</f>
        <v>22</v>
      </c>
      <c r="C59" s="2" t="str">
        <f>IF($A59="","",'Source - Unit List'!C56)</f>
        <v>5</v>
      </c>
      <c r="D59" s="2" t="str">
        <f>IF($A59="","",'Source - Unit List'!D56)</f>
        <v>0050</v>
      </c>
      <c r="E59" s="2" t="str">
        <f>IF($A59="","",'Source - Unit List'!E56)</f>
        <v>NEW ALBANY-FLOYD COUNTY PUBLIC LIBRARY</v>
      </c>
      <c r="F59" s="2" t="str">
        <f>IF($A59="","",'Source - Unit List'!F56)</f>
        <v>NULL</v>
      </c>
      <c r="G59" s="2" t="str">
        <f>IF($A59="","",'Source - Unit List'!G56)</f>
        <v>N</v>
      </c>
      <c r="P59" s="2" t="str">
        <f>IF('Source - Funds'!D56="","",IF('Source - Funds'!J56="N",'Source - Funds'!D56,IF('Source - Funds'!I56='Source - Funds'!B56,'Source - Funds'!D56,"")))</f>
        <v>0020</v>
      </c>
      <c r="Q59" s="2" t="str">
        <f>IF($P59="","",'Source - Funds'!F56)</f>
        <v>0101</v>
      </c>
      <c r="R59" s="2" t="str">
        <f>IF($P59="","",'Source - Funds'!G56)</f>
        <v>GENERAL</v>
      </c>
      <c r="S59" s="2">
        <f>IF($P59="","",'Source - Funds'!H56)</f>
        <v>266880</v>
      </c>
    </row>
    <row r="60" spans="1:19" x14ac:dyDescent="0.3">
      <c r="A60" s="2" t="str">
        <f>IF('Source - Unit List'!G57="","",IF('Source - Unit List'!G57="N",'Source - Unit List'!A57,IF('Source - Unit List'!F57='Source - Unit List'!B57,'Source - Unit List'!A57,"")))</f>
        <v>2026</v>
      </c>
      <c r="B60" s="2" t="str">
        <f>IF($A60="","",'Source - Unit List'!B57)</f>
        <v>23</v>
      </c>
      <c r="C60" s="2" t="str">
        <f>IF($A60="","",'Source - Unit List'!C57)</f>
        <v>5</v>
      </c>
      <c r="D60" s="2" t="str">
        <f>IF($A60="","",'Source - Unit List'!D57)</f>
        <v>0052</v>
      </c>
      <c r="E60" s="2" t="str">
        <f>IF($A60="","",'Source - Unit List'!E57)</f>
        <v>COVINGTON PUBLIC LIBRARY</v>
      </c>
      <c r="F60" s="2" t="str">
        <f>IF($A60="","",'Source - Unit List'!F57)</f>
        <v>NULL</v>
      </c>
      <c r="G60" s="2" t="str">
        <f>IF($A60="","",'Source - Unit List'!G57)</f>
        <v>N</v>
      </c>
      <c r="P60" s="2" t="str">
        <f>IF('Source - Funds'!D57="","",IF('Source - Funds'!J57="N",'Source - Funds'!D57,IF('Source - Funds'!I57='Source - Funds'!B57,'Source - Funds'!D57,"")))</f>
        <v>0020</v>
      </c>
      <c r="Q60" s="2" t="str">
        <f>IF($P60="","",'Source - Funds'!F57)</f>
        <v>0061</v>
      </c>
      <c r="R60" s="2" t="str">
        <f>IF($P60="","",'Source - Funds'!G57)</f>
        <v>RAINY DAY</v>
      </c>
      <c r="S60" s="2">
        <f>IF($P60="","",'Source - Funds'!H57)</f>
        <v>22536</v>
      </c>
    </row>
    <row r="61" spans="1:19" x14ac:dyDescent="0.3">
      <c r="A61" s="2" t="str">
        <f>IF('Source - Unit List'!G58="","",IF('Source - Unit List'!G58="N",'Source - Unit List'!A58,IF('Source - Unit List'!F58='Source - Unit List'!B58,'Source - Unit List'!A58,"")))</f>
        <v>2026</v>
      </c>
      <c r="B61" s="2" t="str">
        <f>IF($A61="","",'Source - Unit List'!B58)</f>
        <v>23</v>
      </c>
      <c r="C61" s="2" t="str">
        <f>IF($A61="","",'Source - Unit List'!C58)</f>
        <v>5</v>
      </c>
      <c r="D61" s="2" t="str">
        <f>IF($A61="","",'Source - Unit List'!D58)</f>
        <v>0271</v>
      </c>
      <c r="E61" s="2" t="str">
        <f>IF($A61="","",'Source - Unit List'!E58)</f>
        <v>KINGMAN-MILLCREEK PUBLIC LIBRARY</v>
      </c>
      <c r="F61" s="2" t="str">
        <f>IF($A61="","",'Source - Unit List'!F58)</f>
        <v>NULL</v>
      </c>
      <c r="G61" s="2" t="str">
        <f>IF($A61="","",'Source - Unit List'!G58)</f>
        <v>N</v>
      </c>
      <c r="P61" s="2" t="str">
        <f>IF('Source - Funds'!D58="","",IF('Source - Funds'!J58="N",'Source - Funds'!D58,IF('Source - Funds'!I58='Source - Funds'!B58,'Source - Funds'!D58,"")))</f>
        <v>0020</v>
      </c>
      <c r="Q61" s="2" t="str">
        <f>IF($P61="","",'Source - Funds'!F58)</f>
        <v>0180</v>
      </c>
      <c r="R61" s="2" t="str">
        <f>IF($P61="","",'Source - Funds'!G58)</f>
        <v>DEBT SERVICE</v>
      </c>
      <c r="S61" s="2">
        <f>IF($P61="","",'Source - Funds'!H58)</f>
        <v>0</v>
      </c>
    </row>
    <row r="62" spans="1:19" x14ac:dyDescent="0.3">
      <c r="A62" s="2" t="str">
        <f>IF('Source - Unit List'!G59="","",IF('Source - Unit List'!G59="N",'Source - Unit List'!A59,IF('Source - Unit List'!F59='Source - Unit List'!B59,'Source - Unit List'!A59,"")))</f>
        <v>2026</v>
      </c>
      <c r="B62" s="2" t="str">
        <f>IF($A62="","",'Source - Unit List'!B59)</f>
        <v>23</v>
      </c>
      <c r="C62" s="2" t="str">
        <f>IF($A62="","",'Source - Unit List'!C59)</f>
        <v>5</v>
      </c>
      <c r="D62" s="2" t="str">
        <f>IF($A62="","",'Source - Unit List'!D59)</f>
        <v>0300</v>
      </c>
      <c r="E62" s="2" t="str">
        <f>IF($A62="","",'Source - Unit List'!E59)</f>
        <v>ATTICA PUBLIC LIBRARY</v>
      </c>
      <c r="F62" s="2" t="str">
        <f>IF($A62="","",'Source - Unit List'!F59)</f>
        <v>NULL</v>
      </c>
      <c r="G62" s="2" t="str">
        <f>IF($A62="","",'Source - Unit List'!G59)</f>
        <v>N</v>
      </c>
      <c r="P62" s="2" t="str">
        <f>IF('Source - Funds'!D59="","",IF('Source - Funds'!J59="N",'Source - Funds'!D59,IF('Source - Funds'!I59='Source - Funds'!B59,'Source - Funds'!D59,"")))</f>
        <v>0021</v>
      </c>
      <c r="Q62" s="2" t="str">
        <f>IF($P62="","",'Source - Funds'!F59)</f>
        <v>2011</v>
      </c>
      <c r="R62" s="2" t="str">
        <f>IF($P62="","",'Source - Funds'!G59)</f>
        <v>LIRF</v>
      </c>
      <c r="S62" s="2">
        <f>IF($P62="","",'Source - Funds'!H59)</f>
        <v>255000</v>
      </c>
    </row>
    <row r="63" spans="1:19" x14ac:dyDescent="0.3">
      <c r="A63" s="2" t="str">
        <f>IF('Source - Unit List'!G60="","",IF('Source - Unit List'!G60="N",'Source - Unit List'!A60,IF('Source - Unit List'!F60='Source - Unit List'!B60,'Source - Unit List'!A60,"")))</f>
        <v>2026</v>
      </c>
      <c r="B63" s="2" t="str">
        <f>IF($A63="","",'Source - Unit List'!B60)</f>
        <v>24</v>
      </c>
      <c r="C63" s="2" t="str">
        <f>IF($A63="","",'Source - Unit List'!C60)</f>
        <v>5</v>
      </c>
      <c r="D63" s="2" t="str">
        <f>IF($A63="","",'Source - Unit List'!D60)</f>
        <v>0054</v>
      </c>
      <c r="E63" s="2" t="str">
        <f>IF($A63="","",'Source - Unit List'!E60)</f>
        <v>FRANKLIN COUNTY PUBLIC LIBRARY DISTRICT</v>
      </c>
      <c r="F63" s="2" t="str">
        <f>IF($A63="","",'Source - Unit List'!F60)</f>
        <v>NULL</v>
      </c>
      <c r="G63" s="2" t="str">
        <f>IF($A63="","",'Source - Unit List'!G60)</f>
        <v>N</v>
      </c>
      <c r="P63" s="2" t="str">
        <f>IF('Source - Funds'!D60="","",IF('Source - Funds'!J60="N",'Source - Funds'!D60,IF('Source - Funds'!I60='Source - Funds'!B60,'Source - Funds'!D60,"")))</f>
        <v>0021</v>
      </c>
      <c r="Q63" s="2" t="str">
        <f>IF($P63="","",'Source - Funds'!F60)</f>
        <v>0061</v>
      </c>
      <c r="R63" s="2" t="str">
        <f>IF($P63="","",'Source - Funds'!G60)</f>
        <v>RAINY DAY</v>
      </c>
      <c r="S63" s="2">
        <f>IF($P63="","",'Source - Funds'!H60)</f>
        <v>0</v>
      </c>
    </row>
    <row r="64" spans="1:19" x14ac:dyDescent="0.3">
      <c r="A64" s="2" t="str">
        <f>IF('Source - Unit List'!G61="","",IF('Source - Unit List'!G61="N",'Source - Unit List'!A61,IF('Source - Unit List'!F61='Source - Unit List'!B61,'Source - Unit List'!A61,"")))</f>
        <v/>
      </c>
      <c r="B64" s="2" t="str">
        <f>IF($A64="","",'Source - Unit List'!B61)</f>
        <v/>
      </c>
      <c r="C64" s="2" t="str">
        <f>IF($A64="","",'Source - Unit List'!C61)</f>
        <v/>
      </c>
      <c r="D64" s="2" t="str">
        <f>IF($A64="","",'Source - Unit List'!D61)</f>
        <v/>
      </c>
      <c r="E64" s="2" t="str">
        <f>IF($A64="","",'Source - Unit List'!E61)</f>
        <v/>
      </c>
      <c r="F64" s="2" t="str">
        <f>IF($A64="","",'Source - Unit List'!F61)</f>
        <v/>
      </c>
      <c r="G64" s="2" t="str">
        <f>IF($A64="","",'Source - Unit List'!G61)</f>
        <v/>
      </c>
      <c r="P64" s="2" t="str">
        <f>IF('Source - Funds'!D61="","",IF('Source - Funds'!J61="N",'Source - Funds'!D61,IF('Source - Funds'!I61='Source - Funds'!B61,'Source - Funds'!D61,"")))</f>
        <v>0021</v>
      </c>
      <c r="Q64" s="2" t="str">
        <f>IF($P64="","",'Source - Funds'!F61)</f>
        <v>0101</v>
      </c>
      <c r="R64" s="2" t="str">
        <f>IF($P64="","",'Source - Funds'!G61)</f>
        <v>GENERAL</v>
      </c>
      <c r="S64" s="2">
        <f>IF($P64="","",'Source - Funds'!H61)</f>
        <v>2526530</v>
      </c>
    </row>
    <row r="65" spans="1:19" x14ac:dyDescent="0.3">
      <c r="A65" s="2" t="str">
        <f>IF('Source - Unit List'!G62="","",IF('Source - Unit List'!G62="N",'Source - Unit List'!A62,IF('Source - Unit List'!F62='Source - Unit List'!B62,'Source - Unit List'!A62,"")))</f>
        <v>2026</v>
      </c>
      <c r="B65" s="2" t="str">
        <f>IF($A65="","",'Source - Unit List'!B62)</f>
        <v>25</v>
      </c>
      <c r="C65" s="2" t="str">
        <f>IF($A65="","",'Source - Unit List'!C62)</f>
        <v>5</v>
      </c>
      <c r="D65" s="2" t="str">
        <f>IF($A65="","",'Source - Unit List'!D62)</f>
        <v>0055</v>
      </c>
      <c r="E65" s="2" t="str">
        <f>IF($A65="","",'Source - Unit List'!E62)</f>
        <v>AKRON CARNEGIE PUBLIC LIBRARY</v>
      </c>
      <c r="F65" s="2" t="str">
        <f>IF($A65="","",'Source - Unit List'!F62)</f>
        <v>NULL</v>
      </c>
      <c r="G65" s="2" t="str">
        <f>IF($A65="","",'Source - Unit List'!G62)</f>
        <v>N</v>
      </c>
      <c r="P65" s="2" t="str">
        <f>IF('Source - Funds'!D62="","",IF('Source - Funds'!J62="N",'Source - Funds'!D62,IF('Source - Funds'!I62='Source - Funds'!B62,'Source - Funds'!D62,"")))</f>
        <v>0022</v>
      </c>
      <c r="Q65" s="2" t="str">
        <f>IF($P65="","",'Source - Funds'!F62)</f>
        <v>0101</v>
      </c>
      <c r="R65" s="2" t="str">
        <f>IF($P65="","",'Source - Funds'!G62)</f>
        <v>GENERAL</v>
      </c>
      <c r="S65" s="2">
        <f>IF($P65="","",'Source - Funds'!H62)</f>
        <v>171729</v>
      </c>
    </row>
    <row r="66" spans="1:19" x14ac:dyDescent="0.3">
      <c r="A66" s="2" t="str">
        <f>IF('Source - Unit List'!G63="","",IF('Source - Unit List'!G63="N",'Source - Unit List'!A63,IF('Source - Unit List'!F63='Source - Unit List'!B63,'Source - Unit List'!A63,"")))</f>
        <v>2026</v>
      </c>
      <c r="B66" s="2" t="str">
        <f>IF($A66="","",'Source - Unit List'!B63)</f>
        <v>25</v>
      </c>
      <c r="C66" s="2" t="str">
        <f>IF($A66="","",'Source - Unit List'!C63)</f>
        <v>5</v>
      </c>
      <c r="D66" s="2" t="str">
        <f>IF($A66="","",'Source - Unit List'!D63)</f>
        <v>0056</v>
      </c>
      <c r="E66" s="2" t="str">
        <f>IF($A66="","",'Source - Unit List'!E63)</f>
        <v>KEWANNA PUBLIC LIBRARY</v>
      </c>
      <c r="F66" s="2" t="str">
        <f>IF($A66="","",'Source - Unit List'!F63)</f>
        <v>NULL</v>
      </c>
      <c r="G66" s="2" t="str">
        <f>IF($A66="","",'Source - Unit List'!G63)</f>
        <v>N</v>
      </c>
      <c r="P66" s="2" t="str">
        <f>IF('Source - Funds'!D63="","",IF('Source - Funds'!J63="N",'Source - Funds'!D63,IF('Source - Funds'!I63='Source - Funds'!B63,'Source - Funds'!D63,"")))</f>
        <v>0023</v>
      </c>
      <c r="Q66" s="2" t="str">
        <f>IF($P66="","",'Source - Funds'!F63)</f>
        <v>0101</v>
      </c>
      <c r="R66" s="2" t="str">
        <f>IF($P66="","",'Source - Funds'!G63)</f>
        <v>GENERAL</v>
      </c>
      <c r="S66" s="2">
        <f>IF($P66="","",'Source - Funds'!H63)</f>
        <v>180000</v>
      </c>
    </row>
    <row r="67" spans="1:19" x14ac:dyDescent="0.3">
      <c r="A67" s="2" t="str">
        <f>IF('Source - Unit List'!G64="","",IF('Source - Unit List'!G64="N",'Source - Unit List'!A64,IF('Source - Unit List'!F64='Source - Unit List'!B64,'Source - Unit List'!A64,"")))</f>
        <v>2026</v>
      </c>
      <c r="B67" s="2" t="str">
        <f>IF($A67="","",'Source - Unit List'!B64)</f>
        <v>25</v>
      </c>
      <c r="C67" s="2" t="str">
        <f>IF($A67="","",'Source - Unit List'!C64)</f>
        <v>5</v>
      </c>
      <c r="D67" s="2" t="str">
        <f>IF($A67="","",'Source - Unit List'!D64)</f>
        <v>0057</v>
      </c>
      <c r="E67" s="2" t="str">
        <f>IF($A67="","",'Source - Unit List'!E64)</f>
        <v>FULTON COUNTY PUBLIC LIBRARY</v>
      </c>
      <c r="F67" s="2" t="str">
        <f>IF($A67="","",'Source - Unit List'!F64)</f>
        <v>NULL</v>
      </c>
      <c r="G67" s="2" t="str">
        <f>IF($A67="","",'Source - Unit List'!G64)</f>
        <v>N</v>
      </c>
      <c r="P67" s="2" t="str">
        <f>IF('Source - Funds'!D64="","",IF('Source - Funds'!J64="N",'Source - Funds'!D64,IF('Source - Funds'!I64='Source - Funds'!B64,'Source - Funds'!D64,"")))</f>
        <v>0023</v>
      </c>
      <c r="Q67" s="2" t="str">
        <f>IF($P67="","",'Source - Funds'!F64)</f>
        <v>0061</v>
      </c>
      <c r="R67" s="2" t="str">
        <f>IF($P67="","",'Source - Funds'!G64)</f>
        <v>RAINY DAY</v>
      </c>
      <c r="S67" s="2">
        <f>IF($P67="","",'Source - Funds'!H64)</f>
        <v>12500</v>
      </c>
    </row>
    <row r="68" spans="1:19" x14ac:dyDescent="0.3">
      <c r="A68" s="2" t="str">
        <f>IF('Source - Unit List'!G65="","",IF('Source - Unit List'!G65="N",'Source - Unit List'!A65,IF('Source - Unit List'!F65='Source - Unit List'!B65,'Source - Unit List'!A65,"")))</f>
        <v>2026</v>
      </c>
      <c r="B68" s="2" t="str">
        <f>IF($A68="","",'Source - Unit List'!B65)</f>
        <v>26</v>
      </c>
      <c r="C68" s="2" t="str">
        <f>IF($A68="","",'Source - Unit List'!C65)</f>
        <v>5</v>
      </c>
      <c r="D68" s="2" t="str">
        <f>IF($A68="","",'Source - Unit List'!D65)</f>
        <v>0059</v>
      </c>
      <c r="E68" s="2" t="str">
        <f>IF($A68="","",'Source - Unit List'!E65)</f>
        <v>OAKLAND CITY-COLUMBIA TOWNSHIP PUB LIB</v>
      </c>
      <c r="F68" s="2" t="str">
        <f>IF($A68="","",'Source - Unit List'!F65)</f>
        <v>NULL</v>
      </c>
      <c r="G68" s="2" t="str">
        <f>IF($A68="","",'Source - Unit List'!G65)</f>
        <v>N</v>
      </c>
      <c r="P68" s="2" t="str">
        <f>IF('Source - Funds'!D65="","",IF('Source - Funds'!J65="N",'Source - Funds'!D65,IF('Source - Funds'!I65='Source - Funds'!B65,'Source - Funds'!D65,"")))</f>
        <v>0023</v>
      </c>
      <c r="Q68" s="2" t="str">
        <f>IF($P68="","",'Source - Funds'!F65)</f>
        <v>0180</v>
      </c>
      <c r="R68" s="2" t="str">
        <f>IF($P68="","",'Source - Funds'!G65)</f>
        <v>DEBT SERVICE</v>
      </c>
      <c r="S68" s="2">
        <f>IF($P68="","",'Source - Funds'!H65)</f>
        <v>0</v>
      </c>
    </row>
    <row r="69" spans="1:19" x14ac:dyDescent="0.3">
      <c r="A69" s="2" t="str">
        <f>IF('Source - Unit List'!G66="","",IF('Source - Unit List'!G66="N",'Source - Unit List'!A66,IF('Source - Unit List'!F66='Source - Unit List'!B66,'Source - Unit List'!A66,"")))</f>
        <v>2026</v>
      </c>
      <c r="B69" s="2" t="str">
        <f>IF($A69="","",'Source - Unit List'!B66)</f>
        <v>26</v>
      </c>
      <c r="C69" s="2" t="str">
        <f>IF($A69="","",'Source - Unit List'!C66)</f>
        <v>5</v>
      </c>
      <c r="D69" s="2" t="str">
        <f>IF($A69="","",'Source - Unit List'!D66)</f>
        <v>0060</v>
      </c>
      <c r="E69" s="2" t="str">
        <f>IF($A69="","",'Source - Unit List'!E66)</f>
        <v>OWENSVILLE CARNEGIE LIBRARY</v>
      </c>
      <c r="F69" s="2" t="str">
        <f>IF($A69="","",'Source - Unit List'!F66)</f>
        <v>NULL</v>
      </c>
      <c r="G69" s="2" t="str">
        <f>IF($A69="","",'Source - Unit List'!G66)</f>
        <v>N</v>
      </c>
      <c r="P69" s="2" t="str">
        <f>IF('Source - Funds'!D66="","",IF('Source - Funds'!J66="N",'Source - Funds'!D66,IF('Source - Funds'!I66='Source - Funds'!B66,'Source - Funds'!D66,"")))</f>
        <v>0025</v>
      </c>
      <c r="Q69" s="2" t="str">
        <f>IF($P69="","",'Source - Funds'!F66)</f>
        <v>0181</v>
      </c>
      <c r="R69" s="2" t="str">
        <f>IF($P69="","",'Source - Funds'!G66)</f>
        <v>DEBT PAYMENT</v>
      </c>
      <c r="S69" s="2">
        <f>IF($P69="","",'Source - Funds'!H66)</f>
        <v>490523</v>
      </c>
    </row>
    <row r="70" spans="1:19" x14ac:dyDescent="0.3">
      <c r="A70" s="2" t="str">
        <f>IF('Source - Unit List'!G67="","",IF('Source - Unit List'!G67="N",'Source - Unit List'!A67,IF('Source - Unit List'!F67='Source - Unit List'!B67,'Source - Unit List'!A67,"")))</f>
        <v>2026</v>
      </c>
      <c r="B70" s="2" t="str">
        <f>IF($A70="","",'Source - Unit List'!B67)</f>
        <v>26</v>
      </c>
      <c r="C70" s="2" t="str">
        <f>IF($A70="","",'Source - Unit List'!C67)</f>
        <v>5</v>
      </c>
      <c r="D70" s="2" t="str">
        <f>IF($A70="","",'Source - Unit List'!D67)</f>
        <v>0273</v>
      </c>
      <c r="E70" s="2" t="str">
        <f>IF($A70="","",'Source - Unit List'!E67)</f>
        <v>FORT BRANCH-JOHNSON TOWNSHIP LIBRARY</v>
      </c>
      <c r="F70" s="2" t="str">
        <f>IF($A70="","",'Source - Unit List'!F67)</f>
        <v>NULL</v>
      </c>
      <c r="G70" s="2" t="str">
        <f>IF($A70="","",'Source - Unit List'!G67)</f>
        <v>N</v>
      </c>
      <c r="P70" s="2" t="str">
        <f>IF('Source - Funds'!D67="","",IF('Source - Funds'!J67="N",'Source - Funds'!D67,IF('Source - Funds'!I67='Source - Funds'!B67,'Source - Funds'!D67,"")))</f>
        <v>0025</v>
      </c>
      <c r="Q70" s="2" t="str">
        <f>IF($P70="","",'Source - Funds'!F67)</f>
        <v>0061</v>
      </c>
      <c r="R70" s="2" t="str">
        <f>IF($P70="","",'Source - Funds'!G67)</f>
        <v>RAINY DAY</v>
      </c>
      <c r="S70" s="2">
        <f>IF($P70="","",'Source - Funds'!H67)</f>
        <v>75000</v>
      </c>
    </row>
    <row r="71" spans="1:19" x14ac:dyDescent="0.3">
      <c r="A71" s="2" t="str">
        <f>IF('Source - Unit List'!G68="","",IF('Source - Unit List'!G68="N",'Source - Unit List'!A68,IF('Source - Unit List'!F68='Source - Unit List'!B68,'Source - Unit List'!A68,"")))</f>
        <v>2026</v>
      </c>
      <c r="B71" s="2" t="str">
        <f>IF($A71="","",'Source - Unit List'!B68)</f>
        <v>26</v>
      </c>
      <c r="C71" s="2" t="str">
        <f>IF($A71="","",'Source - Unit List'!C68)</f>
        <v>5</v>
      </c>
      <c r="D71" s="2" t="str">
        <f>IF($A71="","",'Source - Unit List'!D68)</f>
        <v>0274</v>
      </c>
      <c r="E71" s="2" t="str">
        <f>IF($A71="","",'Source - Unit List'!E68)</f>
        <v>PRINCETON-PATOKA TOWNSHIP PUBLIC LIBRARY</v>
      </c>
      <c r="F71" s="2" t="str">
        <f>IF($A71="","",'Source - Unit List'!F68)</f>
        <v>NULL</v>
      </c>
      <c r="G71" s="2" t="str">
        <f>IF($A71="","",'Source - Unit List'!G68)</f>
        <v>N</v>
      </c>
      <c r="P71" s="2" t="str">
        <f>IF('Source - Funds'!D68="","",IF('Source - Funds'!J68="N",'Source - Funds'!D68,IF('Source - Funds'!I68='Source - Funds'!B68,'Source - Funds'!D68,"")))</f>
        <v>0025</v>
      </c>
      <c r="Q71" s="2" t="str">
        <f>IF($P71="","",'Source - Funds'!F68)</f>
        <v>0101</v>
      </c>
      <c r="R71" s="2" t="str">
        <f>IF($P71="","",'Source - Funds'!G68)</f>
        <v>GENERAL</v>
      </c>
      <c r="S71" s="2">
        <f>IF($P71="","",'Source - Funds'!H68)</f>
        <v>3126321</v>
      </c>
    </row>
    <row r="72" spans="1:19" x14ac:dyDescent="0.3">
      <c r="A72" s="2" t="str">
        <f>IF('Source - Unit List'!G69="","",IF('Source - Unit List'!G69="N",'Source - Unit List'!A69,IF('Source - Unit List'!F69='Source - Unit List'!B69,'Source - Unit List'!A69,"")))</f>
        <v>2026</v>
      </c>
      <c r="B72" s="2" t="str">
        <f>IF($A72="","",'Source - Unit List'!B69)</f>
        <v>27</v>
      </c>
      <c r="C72" s="2" t="str">
        <f>IF($A72="","",'Source - Unit List'!C69)</f>
        <v>5</v>
      </c>
      <c r="D72" s="2" t="str">
        <f>IF($A72="","",'Source - Unit List'!D69)</f>
        <v>0063</v>
      </c>
      <c r="E72" s="2" t="str">
        <f>IF($A72="","",'Source - Unit List'!E69)</f>
        <v>FAIRMOUNT PUBLIC LIBRARY</v>
      </c>
      <c r="F72" s="2" t="str">
        <f>IF($A72="","",'Source - Unit List'!F69)</f>
        <v>NULL</v>
      </c>
      <c r="G72" s="2" t="str">
        <f>IF($A72="","",'Source - Unit List'!G69)</f>
        <v>N</v>
      </c>
      <c r="P72" s="2" t="str">
        <f>IF('Source - Funds'!D69="","",IF('Source - Funds'!J69="N",'Source - Funds'!D69,IF('Source - Funds'!I69='Source - Funds'!B69,'Source - Funds'!D69,"")))</f>
        <v>0287</v>
      </c>
      <c r="Q72" s="2" t="str">
        <f>IF($P72="","",'Source - Funds'!F69)</f>
        <v>0101</v>
      </c>
      <c r="R72" s="2" t="str">
        <f>IF($P72="","",'Source - Funds'!G69)</f>
        <v>GENERAL</v>
      </c>
      <c r="S72" s="2">
        <f>IF($P72="","",'Source - Funds'!H69)</f>
        <v>3117400</v>
      </c>
    </row>
    <row r="73" spans="1:19" x14ac:dyDescent="0.3">
      <c r="A73" s="2" t="str">
        <f>IF('Source - Unit List'!G70="","",IF('Source - Unit List'!G70="N",'Source - Unit List'!A70,IF('Source - Unit List'!F70='Source - Unit List'!B70,'Source - Unit List'!A70,"")))</f>
        <v>2026</v>
      </c>
      <c r="B73" s="2" t="str">
        <f>IF($A73="","",'Source - Unit List'!B70)</f>
        <v>27</v>
      </c>
      <c r="C73" s="2" t="str">
        <f>IF($A73="","",'Source - Unit List'!C70)</f>
        <v>5</v>
      </c>
      <c r="D73" s="2" t="str">
        <f>IF($A73="","",'Source - Unit List'!D70)</f>
        <v>0064</v>
      </c>
      <c r="E73" s="2" t="str">
        <f>IF($A73="","",'Source - Unit List'!E70)</f>
        <v>GAS CITY-MILL TOWNSHIP PUBLIC LIBRARY</v>
      </c>
      <c r="F73" s="2" t="str">
        <f>IF($A73="","",'Source - Unit List'!F70)</f>
        <v>NULL</v>
      </c>
      <c r="G73" s="2" t="str">
        <f>IF($A73="","",'Source - Unit List'!G70)</f>
        <v>N</v>
      </c>
      <c r="P73" s="2" t="str">
        <f>IF('Source - Funds'!D70="","",IF('Source - Funds'!J70="N",'Source - Funds'!D70,IF('Source - Funds'!I70='Source - Funds'!B70,'Source - Funds'!D70,"")))</f>
        <v>0287</v>
      </c>
      <c r="Q73" s="2" t="str">
        <f>IF($P73="","",'Source - Funds'!F70)</f>
        <v>0061</v>
      </c>
      <c r="R73" s="2" t="str">
        <f>IF($P73="","",'Source - Funds'!G70)</f>
        <v>RAINY DAY</v>
      </c>
      <c r="S73" s="2">
        <f>IF($P73="","",'Source - Funds'!H70)</f>
        <v>200000</v>
      </c>
    </row>
    <row r="74" spans="1:19" x14ac:dyDescent="0.3">
      <c r="A74" s="2" t="str">
        <f>IF('Source - Unit List'!G71="","",IF('Source - Unit List'!G71="N",'Source - Unit List'!A71,IF('Source - Unit List'!F71='Source - Unit List'!B71,'Source - Unit List'!A71,"")))</f>
        <v>2026</v>
      </c>
      <c r="B74" s="2" t="str">
        <f>IF($A74="","",'Source - Unit List'!B71)</f>
        <v>27</v>
      </c>
      <c r="C74" s="2" t="str">
        <f>IF($A74="","",'Source - Unit List'!C71)</f>
        <v>5</v>
      </c>
      <c r="D74" s="2" t="str">
        <f>IF($A74="","",'Source - Unit List'!D71)</f>
        <v>0065</v>
      </c>
      <c r="E74" s="2" t="str">
        <f>IF($A74="","",'Source - Unit List'!E71)</f>
        <v>JONESBORO PUBLIC LIBRARY</v>
      </c>
      <c r="F74" s="2" t="str">
        <f>IF($A74="","",'Source - Unit List'!F71)</f>
        <v>NULL</v>
      </c>
      <c r="G74" s="2" t="str">
        <f>IF($A74="","",'Source - Unit List'!G71)</f>
        <v>N</v>
      </c>
      <c r="P74" s="2" t="str">
        <f>IF('Source - Funds'!D71="","",IF('Source - Funds'!J71="N",'Source - Funds'!D71,IF('Source - Funds'!I71='Source - Funds'!B71,'Source - Funds'!D71,"")))</f>
        <v>0026</v>
      </c>
      <c r="Q74" s="2" t="str">
        <f>IF($P74="","",'Source - Funds'!F71)</f>
        <v>0061</v>
      </c>
      <c r="R74" s="2" t="str">
        <f>IF($P74="","",'Source - Funds'!G71)</f>
        <v>RAINY DAY</v>
      </c>
      <c r="S74" s="2">
        <f>IF($P74="","",'Source - Funds'!H71)</f>
        <v>50000</v>
      </c>
    </row>
    <row r="75" spans="1:19" x14ac:dyDescent="0.3">
      <c r="A75" s="2" t="str">
        <f>IF('Source - Unit List'!G72="","",IF('Source - Unit List'!G72="N",'Source - Unit List'!A72,IF('Source - Unit List'!F72='Source - Unit List'!B72,'Source - Unit List'!A72,"")))</f>
        <v>2026</v>
      </c>
      <c r="B75" s="2" t="str">
        <f>IF($A75="","",'Source - Unit List'!B72)</f>
        <v>27</v>
      </c>
      <c r="C75" s="2" t="str">
        <f>IF($A75="","",'Source - Unit List'!C72)</f>
        <v>5</v>
      </c>
      <c r="D75" s="2" t="str">
        <f>IF($A75="","",'Source - Unit List'!D72)</f>
        <v>0066</v>
      </c>
      <c r="E75" s="2" t="str">
        <f>IF($A75="","",'Source - Unit List'!E72)</f>
        <v>MARION PUBLIC LIBRARY</v>
      </c>
      <c r="F75" s="2" t="str">
        <f>IF($A75="","",'Source - Unit List'!F72)</f>
        <v>NULL</v>
      </c>
      <c r="G75" s="2" t="str">
        <f>IF($A75="","",'Source - Unit List'!G72)</f>
        <v>N</v>
      </c>
      <c r="P75" s="2" t="str">
        <f>IF('Source - Funds'!D72="","",IF('Source - Funds'!J72="N",'Source - Funds'!D72,IF('Source - Funds'!I72='Source - Funds'!B72,'Source - Funds'!D72,"")))</f>
        <v>0026</v>
      </c>
      <c r="Q75" s="2" t="str">
        <f>IF($P75="","",'Source - Funds'!F72)</f>
        <v>0101</v>
      </c>
      <c r="R75" s="2" t="str">
        <f>IF($P75="","",'Source - Funds'!G72)</f>
        <v>GENERAL</v>
      </c>
      <c r="S75" s="2">
        <f>IF($P75="","",'Source - Funds'!H72)</f>
        <v>753000</v>
      </c>
    </row>
    <row r="76" spans="1:19" x14ac:dyDescent="0.3">
      <c r="A76" s="2" t="str">
        <f>IF('Source - Unit List'!G73="","",IF('Source - Unit List'!G73="N",'Source - Unit List'!A73,IF('Source - Unit List'!F73='Source - Unit List'!B73,'Source - Unit List'!A73,"")))</f>
        <v>2026</v>
      </c>
      <c r="B76" s="2" t="str">
        <f>IF($A76="","",'Source - Unit List'!B73)</f>
        <v>27</v>
      </c>
      <c r="C76" s="2" t="str">
        <f>IF($A76="","",'Source - Unit List'!C73)</f>
        <v>5</v>
      </c>
      <c r="D76" s="2" t="str">
        <f>IF($A76="","",'Source - Unit List'!D73)</f>
        <v>0067</v>
      </c>
      <c r="E76" s="2" t="str">
        <f>IF($A76="","",'Source - Unit List'!E73)</f>
        <v>MATTHEWS PUBLIC LIBRARY</v>
      </c>
      <c r="F76" s="2" t="str">
        <f>IF($A76="","",'Source - Unit List'!F73)</f>
        <v>NULL</v>
      </c>
      <c r="G76" s="2" t="str">
        <f>IF($A76="","",'Source - Unit List'!G73)</f>
        <v>N</v>
      </c>
      <c r="P76" s="2" t="str">
        <f>IF('Source - Funds'!D73="","",IF('Source - Funds'!J73="N",'Source - Funds'!D73,IF('Source - Funds'!I73='Source - Funds'!B73,'Source - Funds'!D73,"")))</f>
        <v>0026</v>
      </c>
      <c r="Q76" s="2" t="str">
        <f>IF($P76="","",'Source - Funds'!F73)</f>
        <v>0180</v>
      </c>
      <c r="R76" s="2" t="str">
        <f>IF($P76="","",'Source - Funds'!G73)</f>
        <v>DEBT SERVICE</v>
      </c>
      <c r="S76" s="2">
        <f>IF($P76="","",'Source - Funds'!H73)</f>
        <v>0</v>
      </c>
    </row>
    <row r="77" spans="1:19" x14ac:dyDescent="0.3">
      <c r="A77" s="2" t="str">
        <f>IF('Source - Unit List'!G74="","",IF('Source - Unit List'!G74="N",'Source - Unit List'!A74,IF('Source - Unit List'!F74='Source - Unit List'!B74,'Source - Unit List'!A74,"")))</f>
        <v>2026</v>
      </c>
      <c r="B77" s="2" t="str">
        <f>IF($A77="","",'Source - Unit List'!B74)</f>
        <v>27</v>
      </c>
      <c r="C77" s="2" t="str">
        <f>IF($A77="","",'Source - Unit List'!C74)</f>
        <v>5</v>
      </c>
      <c r="D77" s="2" t="str">
        <f>IF($A77="","",'Source - Unit List'!D74)</f>
        <v>0068</v>
      </c>
      <c r="E77" s="2" t="str">
        <f>IF($A77="","",'Source - Unit List'!E74)</f>
        <v>SWAYZEE PUBLIC LIBRARY</v>
      </c>
      <c r="F77" s="2" t="str">
        <f>IF($A77="","",'Source - Unit List'!F74)</f>
        <v>NULL</v>
      </c>
      <c r="G77" s="2" t="str">
        <f>IF($A77="","",'Source - Unit List'!G74)</f>
        <v>N</v>
      </c>
      <c r="P77" s="2" t="str">
        <f>IF('Source - Funds'!D74="","",IF('Source - Funds'!J74="N",'Source - Funds'!D74,IF('Source - Funds'!I74='Source - Funds'!B74,'Source - Funds'!D74,"")))</f>
        <v>0027</v>
      </c>
      <c r="Q77" s="2" t="str">
        <f>IF($P77="","",'Source - Funds'!F74)</f>
        <v>0283</v>
      </c>
      <c r="R77" s="2" t="str">
        <f>IF($P77="","",'Source - Funds'!G74)</f>
        <v>L/R PAYMENT</v>
      </c>
      <c r="S77" s="2">
        <f>IF($P77="","",'Source - Funds'!H74)</f>
        <v>90349</v>
      </c>
    </row>
    <row r="78" spans="1:19" x14ac:dyDescent="0.3">
      <c r="A78" s="2" t="str">
        <f>IF('Source - Unit List'!G75="","",IF('Source - Unit List'!G75="N",'Source - Unit List'!A75,IF('Source - Unit List'!F75='Source - Unit List'!B75,'Source - Unit List'!A75,"")))</f>
        <v>2026</v>
      </c>
      <c r="B78" s="2" t="str">
        <f>IF($A78="","",'Source - Unit List'!B75)</f>
        <v>27</v>
      </c>
      <c r="C78" s="2" t="str">
        <f>IF($A78="","",'Source - Unit List'!C75)</f>
        <v>5</v>
      </c>
      <c r="D78" s="2" t="str">
        <f>IF($A78="","",'Source - Unit List'!D75)</f>
        <v>0069</v>
      </c>
      <c r="E78" s="2" t="str">
        <f>IF($A78="","",'Source - Unit List'!E75)</f>
        <v>UPLAND PUBLIC LIBRARY</v>
      </c>
      <c r="F78" s="2" t="str">
        <f>IF($A78="","",'Source - Unit List'!F75)</f>
        <v>NULL</v>
      </c>
      <c r="G78" s="2" t="str">
        <f>IF($A78="","",'Source - Unit List'!G75)</f>
        <v>N</v>
      </c>
      <c r="P78" s="2" t="str">
        <f>IF('Source - Funds'!D75="","",IF('Source - Funds'!J75="N",'Source - Funds'!D75,IF('Source - Funds'!I75='Source - Funds'!B75,'Source - Funds'!D75,"")))</f>
        <v>0027</v>
      </c>
      <c r="Q78" s="2" t="str">
        <f>IF($P78="","",'Source - Funds'!F75)</f>
        <v>0101</v>
      </c>
      <c r="R78" s="2" t="str">
        <f>IF($P78="","",'Source - Funds'!G75)</f>
        <v>GENERAL</v>
      </c>
      <c r="S78" s="2">
        <f>IF($P78="","",'Source - Funds'!H75)</f>
        <v>241206</v>
      </c>
    </row>
    <row r="79" spans="1:19" x14ac:dyDescent="0.3">
      <c r="A79" s="2" t="str">
        <f>IF('Source - Unit List'!G76="","",IF('Source - Unit List'!G76="N",'Source - Unit List'!A76,IF('Source - Unit List'!F76='Source - Unit List'!B76,'Source - Unit List'!A76,"")))</f>
        <v>2026</v>
      </c>
      <c r="B79" s="2" t="str">
        <f>IF($A79="","",'Source - Unit List'!B76)</f>
        <v>27</v>
      </c>
      <c r="C79" s="2" t="str">
        <f>IF($A79="","",'Source - Unit List'!C76)</f>
        <v>5</v>
      </c>
      <c r="D79" s="2" t="str">
        <f>IF($A79="","",'Source - Unit List'!D76)</f>
        <v>0070</v>
      </c>
      <c r="E79" s="2" t="str">
        <f>IF($A79="","",'Source - Unit List'!E76)</f>
        <v>VAN BUREN PUBLIC LIBRARY</v>
      </c>
      <c r="F79" s="2" t="str">
        <f>IF($A79="","",'Source - Unit List'!F76)</f>
        <v>NULL</v>
      </c>
      <c r="G79" s="2" t="str">
        <f>IF($A79="","",'Source - Unit List'!G76)</f>
        <v>N</v>
      </c>
      <c r="P79" s="2" t="str">
        <f>IF('Source - Funds'!D76="","",IF('Source - Funds'!J76="N",'Source - Funds'!D76,IF('Source - Funds'!I76='Source - Funds'!B76,'Source - Funds'!D76,"")))</f>
        <v>0027</v>
      </c>
      <c r="Q79" s="2" t="str">
        <f>IF($P79="","",'Source - Funds'!F76)</f>
        <v>0061</v>
      </c>
      <c r="R79" s="2" t="str">
        <f>IF($P79="","",'Source - Funds'!G76)</f>
        <v>RAINY DAY</v>
      </c>
      <c r="S79" s="2">
        <f>IF($P79="","",'Source - Funds'!H76)</f>
        <v>20000</v>
      </c>
    </row>
    <row r="80" spans="1:19" x14ac:dyDescent="0.3">
      <c r="A80" s="2" t="str">
        <f>IF('Source - Unit List'!G77="","",IF('Source - Unit List'!G77="N",'Source - Unit List'!A77,IF('Source - Unit List'!F77='Source - Unit List'!B77,'Source - Unit List'!A77,"")))</f>
        <v/>
      </c>
      <c r="B80" s="2" t="str">
        <f>IF($A80="","",'Source - Unit List'!B77)</f>
        <v/>
      </c>
      <c r="C80" s="2" t="str">
        <f>IF($A80="","",'Source - Unit List'!C77)</f>
        <v/>
      </c>
      <c r="D80" s="2" t="str">
        <f>IF($A80="","",'Source - Unit List'!D77)</f>
        <v/>
      </c>
      <c r="E80" s="2" t="str">
        <f>IF($A80="","",'Source - Unit List'!E77)</f>
        <v/>
      </c>
      <c r="F80" s="2" t="str">
        <f>IF($A80="","",'Source - Unit List'!F77)</f>
        <v/>
      </c>
      <c r="G80" s="2" t="str">
        <f>IF($A80="","",'Source - Unit List'!G77)</f>
        <v/>
      </c>
      <c r="P80" s="2" t="str">
        <f>IF('Source - Funds'!D77="","",IF('Source - Funds'!J77="N",'Source - Funds'!D77,IF('Source - Funds'!I77='Source - Funds'!B77,'Source - Funds'!D77,"")))</f>
        <v>0028</v>
      </c>
      <c r="Q80" s="2" t="str">
        <f>IF($P80="","",'Source - Funds'!F77)</f>
        <v>0101</v>
      </c>
      <c r="R80" s="2" t="str">
        <f>IF($P80="","",'Source - Funds'!G77)</f>
        <v>GENERAL</v>
      </c>
      <c r="S80" s="2">
        <f>IF($P80="","",'Source - Funds'!H77)</f>
        <v>3100531</v>
      </c>
    </row>
    <row r="81" spans="1:19" x14ac:dyDescent="0.3">
      <c r="A81" s="2" t="str">
        <f>IF('Source - Unit List'!G78="","",IF('Source - Unit List'!G78="N",'Source - Unit List'!A78,IF('Source - Unit List'!F78='Source - Unit List'!B78,'Source - Unit List'!A78,"")))</f>
        <v>2026</v>
      </c>
      <c r="B81" s="2" t="str">
        <f>IF($A81="","",'Source - Unit List'!B78)</f>
        <v>28</v>
      </c>
      <c r="C81" s="2" t="str">
        <f>IF($A81="","",'Source - Unit List'!C78)</f>
        <v>5</v>
      </c>
      <c r="D81" s="2" t="str">
        <f>IF($A81="","",'Source - Unit List'!D78)</f>
        <v>0072</v>
      </c>
      <c r="E81" s="2" t="str">
        <f>IF($A81="","",'Source - Unit List'!E78)</f>
        <v>JASONVILLE PUBLIC LIBRARY</v>
      </c>
      <c r="F81" s="2" t="str">
        <f>IF($A81="","",'Source - Unit List'!F78)</f>
        <v>NULL</v>
      </c>
      <c r="G81" s="2" t="str">
        <f>IF($A81="","",'Source - Unit List'!G78)</f>
        <v>N</v>
      </c>
      <c r="P81" s="2" t="str">
        <f>IF('Source - Funds'!D78="","",IF('Source - Funds'!J78="N",'Source - Funds'!D78,IF('Source - Funds'!I78='Source - Funds'!B78,'Source - Funds'!D78,"")))</f>
        <v>0029</v>
      </c>
      <c r="Q81" s="2" t="str">
        <f>IF($P81="","",'Source - Funds'!F78)</f>
        <v>0101</v>
      </c>
      <c r="R81" s="2" t="str">
        <f>IF($P81="","",'Source - Funds'!G78)</f>
        <v>GENERAL</v>
      </c>
      <c r="S81" s="2">
        <f>IF($P81="","",'Source - Funds'!H78)</f>
        <v>216711</v>
      </c>
    </row>
    <row r="82" spans="1:19" x14ac:dyDescent="0.3">
      <c r="A82" s="2" t="str">
        <f>IF('Source - Unit List'!G79="","",IF('Source - Unit List'!G79="N",'Source - Unit List'!A79,IF('Source - Unit List'!F79='Source - Unit List'!B79,'Source - Unit List'!A79,"")))</f>
        <v>2026</v>
      </c>
      <c r="B82" s="2" t="str">
        <f>IF($A82="","",'Source - Unit List'!B79)</f>
        <v>28</v>
      </c>
      <c r="C82" s="2" t="str">
        <f>IF($A82="","",'Source - Unit List'!C79)</f>
        <v>5</v>
      </c>
      <c r="D82" s="2" t="str">
        <f>IF($A82="","",'Source - Unit List'!D79)</f>
        <v>0073</v>
      </c>
      <c r="E82" s="2" t="str">
        <f>IF($A82="","",'Source - Unit List'!E79)</f>
        <v>LINTON PUBLIC LIBRARY</v>
      </c>
      <c r="F82" s="2" t="str">
        <f>IF($A82="","",'Source - Unit List'!F79)</f>
        <v>NULL</v>
      </c>
      <c r="G82" s="2" t="str">
        <f>IF($A82="","",'Source - Unit List'!G79)</f>
        <v>N</v>
      </c>
      <c r="P82" s="2" t="str">
        <f>IF('Source - Funds'!D79="","",IF('Source - Funds'!J79="N",'Source - Funds'!D79,IF('Source - Funds'!I79='Source - Funds'!B79,'Source - Funds'!D79,"")))</f>
        <v>0029</v>
      </c>
      <c r="Q82" s="2" t="str">
        <f>IF($P82="","",'Source - Funds'!F79)</f>
        <v>0283</v>
      </c>
      <c r="R82" s="2" t="str">
        <f>IF($P82="","",'Source - Funds'!G79)</f>
        <v>L/R PAYMENT</v>
      </c>
      <c r="S82" s="2">
        <f>IF($P82="","",'Source - Funds'!H79)</f>
        <v>66485</v>
      </c>
    </row>
    <row r="83" spans="1:19" x14ac:dyDescent="0.3">
      <c r="A83" s="2" t="str">
        <f>IF('Source - Unit List'!G80="","",IF('Source - Unit List'!G80="N",'Source - Unit List'!A80,IF('Source - Unit List'!F80='Source - Unit List'!B80,'Source - Unit List'!A80,"")))</f>
        <v>2026</v>
      </c>
      <c r="B83" s="2" t="str">
        <f>IF($A83="","",'Source - Unit List'!B80)</f>
        <v>28</v>
      </c>
      <c r="C83" s="2" t="str">
        <f>IF($A83="","",'Source - Unit List'!C80)</f>
        <v>5</v>
      </c>
      <c r="D83" s="2" t="str">
        <f>IF($A83="","",'Source - Unit List'!D80)</f>
        <v>0074</v>
      </c>
      <c r="E83" s="2" t="str">
        <f>IF($A83="","",'Source - Unit List'!E80)</f>
        <v>WORTHINGTON PUBLIC LIBRARY</v>
      </c>
      <c r="F83" s="2" t="str">
        <f>IF($A83="","",'Source - Unit List'!F80)</f>
        <v>NULL</v>
      </c>
      <c r="G83" s="2" t="str">
        <f>IF($A83="","",'Source - Unit List'!G80)</f>
        <v>N</v>
      </c>
      <c r="P83" s="2" t="str">
        <f>IF('Source - Funds'!D80="","",IF('Source - Funds'!J80="N",'Source - Funds'!D80,IF('Source - Funds'!I80='Source - Funds'!B80,'Source - Funds'!D80,"")))</f>
        <v>0029</v>
      </c>
      <c r="Q83" s="2" t="str">
        <f>IF($P83="","",'Source - Funds'!F80)</f>
        <v>2011</v>
      </c>
      <c r="R83" s="2" t="str">
        <f>IF($P83="","",'Source - Funds'!G80)</f>
        <v>LIRF</v>
      </c>
      <c r="S83" s="2">
        <f>IF($P83="","",'Source - Funds'!H80)</f>
        <v>10000</v>
      </c>
    </row>
    <row r="84" spans="1:19" x14ac:dyDescent="0.3">
      <c r="A84" s="2" t="str">
        <f>IF('Source - Unit List'!G81="","",IF('Source - Unit List'!G81="N",'Source - Unit List'!A81,IF('Source - Unit List'!F81='Source - Unit List'!B81,'Source - Unit List'!A81,"")))</f>
        <v>2026</v>
      </c>
      <c r="B84" s="2" t="str">
        <f>IF($A84="","",'Source - Unit List'!B81)</f>
        <v>28</v>
      </c>
      <c r="C84" s="2" t="str">
        <f>IF($A84="","",'Source - Unit List'!C81)</f>
        <v>5</v>
      </c>
      <c r="D84" s="2" t="str">
        <f>IF($A84="","",'Source - Unit List'!D81)</f>
        <v>0291</v>
      </c>
      <c r="E84" s="2" t="str">
        <f>IF($A84="","",'Source - Unit List'!E81)</f>
        <v>BLOOMFIELD-EASTERN GREENE COUNTY PUB LIB</v>
      </c>
      <c r="F84" s="2" t="str">
        <f>IF($A84="","",'Source - Unit List'!F81)</f>
        <v>NULL</v>
      </c>
      <c r="G84" s="2" t="str">
        <f>IF($A84="","",'Source - Unit List'!G81)</f>
        <v>N</v>
      </c>
      <c r="P84" s="2" t="str">
        <f>IF('Source - Funds'!D81="","",IF('Source - Funds'!J81="N",'Source - Funds'!D81,IF('Source - Funds'!I81='Source - Funds'!B81,'Source - Funds'!D81,"")))</f>
        <v>0286</v>
      </c>
      <c r="Q84" s="2" t="str">
        <f>IF($P84="","",'Source - Funds'!F81)</f>
        <v>0101</v>
      </c>
      <c r="R84" s="2" t="str">
        <f>IF($P84="","",'Source - Funds'!G81)</f>
        <v>GENERAL</v>
      </c>
      <c r="S84" s="2">
        <f>IF($P84="","",'Source - Funds'!H81)</f>
        <v>1286332</v>
      </c>
    </row>
    <row r="85" spans="1:19" x14ac:dyDescent="0.3">
      <c r="A85" s="2" t="str">
        <f>IF('Source - Unit List'!G82="","",IF('Source - Unit List'!G82="N",'Source - Unit List'!A82,IF('Source - Unit List'!F82='Source - Unit List'!B82,'Source - Unit List'!A82,"")))</f>
        <v>2026</v>
      </c>
      <c r="B85" s="2" t="str">
        <f>IF($A85="","",'Source - Unit List'!B82)</f>
        <v>29</v>
      </c>
      <c r="C85" s="2" t="str">
        <f>IF($A85="","",'Source - Unit List'!C82)</f>
        <v>5</v>
      </c>
      <c r="D85" s="2" t="str">
        <f>IF($A85="","",'Source - Unit List'!D82)</f>
        <v>0075</v>
      </c>
      <c r="E85" s="2" t="str">
        <f>IF($A85="","",'Source - Unit List'!E82)</f>
        <v>HAMILTON NORTH PUBLIC LIBRARY</v>
      </c>
      <c r="F85" s="2" t="str">
        <f>IF($A85="","",'Source - Unit List'!F82)</f>
        <v>NULL</v>
      </c>
      <c r="G85" s="2" t="str">
        <f>IF($A85="","",'Source - Unit List'!G82)</f>
        <v>N</v>
      </c>
      <c r="P85" s="2" t="str">
        <f>IF('Source - Funds'!D82="","",IF('Source - Funds'!J82="N",'Source - Funds'!D82,IF('Source - Funds'!I82='Source - Funds'!B82,'Source - Funds'!D82,"")))</f>
        <v>0030</v>
      </c>
      <c r="Q85" s="2" t="str">
        <f>IF($P85="","",'Source - Funds'!F82)</f>
        <v>0101</v>
      </c>
      <c r="R85" s="2" t="str">
        <f>IF($P85="","",'Source - Funds'!G82)</f>
        <v>GENERAL</v>
      </c>
      <c r="S85" s="2">
        <f>IF($P85="","",'Source - Funds'!H82)</f>
        <v>382000</v>
      </c>
    </row>
    <row r="86" spans="1:19" x14ac:dyDescent="0.3">
      <c r="A86" s="2" t="str">
        <f>IF('Source - Unit List'!G83="","",IF('Source - Unit List'!G83="N",'Source - Unit List'!A83,IF('Source - Unit List'!F83='Source - Unit List'!B83,'Source - Unit List'!A83,"")))</f>
        <v>2026</v>
      </c>
      <c r="B86" s="2" t="str">
        <f>IF($A86="","",'Source - Unit List'!B83)</f>
        <v>29</v>
      </c>
      <c r="C86" s="2" t="str">
        <f>IF($A86="","",'Source - Unit List'!C83)</f>
        <v>5</v>
      </c>
      <c r="D86" s="2" t="str">
        <f>IF($A86="","",'Source - Unit List'!D83)</f>
        <v>0076</v>
      </c>
      <c r="E86" s="2" t="str">
        <f>IF($A86="","",'Source - Unit List'!E83)</f>
        <v>CARMEL-CLAY PUBLIC LIBRARY</v>
      </c>
      <c r="F86" s="2" t="str">
        <f>IF($A86="","",'Source - Unit List'!F83)</f>
        <v>NULL</v>
      </c>
      <c r="G86" s="2" t="str">
        <f>IF($A86="","",'Source - Unit List'!G83)</f>
        <v>N</v>
      </c>
      <c r="P86" s="2" t="str">
        <f>IF('Source - Funds'!D83="","",IF('Source - Funds'!J83="N",'Source - Funds'!D83,IF('Source - Funds'!I83='Source - Funds'!B83,'Source - Funds'!D83,"")))</f>
        <v>0030</v>
      </c>
      <c r="Q86" s="2" t="str">
        <f>IF($P86="","",'Source - Funds'!F83)</f>
        <v>0061</v>
      </c>
      <c r="R86" s="2" t="str">
        <f>IF($P86="","",'Source - Funds'!G83)</f>
        <v>RAINY DAY</v>
      </c>
      <c r="S86" s="2">
        <f>IF($P86="","",'Source - Funds'!H83)</f>
        <v>3000</v>
      </c>
    </row>
    <row r="87" spans="1:19" x14ac:dyDescent="0.3">
      <c r="A87" s="2" t="str">
        <f>IF('Source - Unit List'!G84="","",IF('Source - Unit List'!G84="N",'Source - Unit List'!A84,IF('Source - Unit List'!F84='Source - Unit List'!B84,'Source - Unit List'!A84,"")))</f>
        <v>2026</v>
      </c>
      <c r="B87" s="2" t="str">
        <f>IF($A87="","",'Source - Unit List'!B84)</f>
        <v>29</v>
      </c>
      <c r="C87" s="2" t="str">
        <f>IF($A87="","",'Source - Unit List'!C84)</f>
        <v>5</v>
      </c>
      <c r="D87" s="2" t="str">
        <f>IF($A87="","",'Source - Unit List'!D84)</f>
        <v>0077</v>
      </c>
      <c r="E87" s="2" t="str">
        <f>IF($A87="","",'Source - Unit List'!E84)</f>
        <v>HAMILTON EAST PUBLIC LIBRARY</v>
      </c>
      <c r="F87" s="2" t="str">
        <f>IF($A87="","",'Source - Unit List'!F84)</f>
        <v>NULL</v>
      </c>
      <c r="G87" s="2" t="str">
        <f>IF($A87="","",'Source - Unit List'!G84)</f>
        <v>N</v>
      </c>
      <c r="P87" s="2" t="str">
        <f>IF('Source - Funds'!D84="","",IF('Source - Funds'!J84="N",'Source - Funds'!D84,IF('Source - Funds'!I84='Source - Funds'!B84,'Source - Funds'!D84,"")))</f>
        <v>0030</v>
      </c>
      <c r="Q87" s="2" t="str">
        <f>IF($P87="","",'Source - Funds'!F84)</f>
        <v>2011</v>
      </c>
      <c r="R87" s="2" t="str">
        <f>IF($P87="","",'Source - Funds'!G84)</f>
        <v>LIRF</v>
      </c>
      <c r="S87" s="2">
        <f>IF($P87="","",'Source - Funds'!H84)</f>
        <v>0</v>
      </c>
    </row>
    <row r="88" spans="1:19" x14ac:dyDescent="0.3">
      <c r="A88" s="2" t="str">
        <f>IF('Source - Unit List'!G85="","",IF('Source - Unit List'!G85="N",'Source - Unit List'!A85,IF('Source - Unit List'!F85='Source - Unit List'!B85,'Source - Unit List'!A85,"")))</f>
        <v>2026</v>
      </c>
      <c r="B88" s="2" t="str">
        <f>IF($A88="","",'Source - Unit List'!B85)</f>
        <v>29</v>
      </c>
      <c r="C88" s="2" t="str">
        <f>IF($A88="","",'Source - Unit List'!C85)</f>
        <v>5</v>
      </c>
      <c r="D88" s="2" t="str">
        <f>IF($A88="","",'Source - Unit List'!D85)</f>
        <v>0078</v>
      </c>
      <c r="E88" s="2" t="str">
        <f>IF($A88="","",'Source - Unit List'!E85)</f>
        <v>SHERIDAN PUBLIC LIBRARY</v>
      </c>
      <c r="F88" s="2" t="str">
        <f>IF($A88="","",'Source - Unit List'!F85)</f>
        <v>NULL</v>
      </c>
      <c r="G88" s="2" t="str">
        <f>IF($A88="","",'Source - Unit List'!G85)</f>
        <v>N</v>
      </c>
      <c r="P88" s="2" t="str">
        <f>IF('Source - Funds'!D85="","",IF('Source - Funds'!J85="N",'Source - Funds'!D85,IF('Source - Funds'!I85='Source - Funds'!B85,'Source - Funds'!D85,"")))</f>
        <v>0031</v>
      </c>
      <c r="Q88" s="2" t="str">
        <f>IF($P88="","",'Source - Funds'!F85)</f>
        <v>0101</v>
      </c>
      <c r="R88" s="2" t="str">
        <f>IF($P88="","",'Source - Funds'!G85)</f>
        <v>GENERAL</v>
      </c>
      <c r="S88" s="2">
        <f>IF($P88="","",'Source - Funds'!H85)</f>
        <v>201791</v>
      </c>
    </row>
    <row r="89" spans="1:19" x14ac:dyDescent="0.3">
      <c r="A89" s="2" t="str">
        <f>IF('Source - Unit List'!G86="","",IF('Source - Unit List'!G86="N",'Source - Unit List'!A86,IF('Source - Unit List'!F86='Source - Unit List'!B86,'Source - Unit List'!A86,"")))</f>
        <v>2026</v>
      </c>
      <c r="B89" s="2" t="str">
        <f>IF($A89="","",'Source - Unit List'!B86)</f>
        <v>29</v>
      </c>
      <c r="C89" s="2" t="str">
        <f>IF($A89="","",'Source - Unit List'!C86)</f>
        <v>5</v>
      </c>
      <c r="D89" s="2" t="str">
        <f>IF($A89="","",'Source - Unit List'!D86)</f>
        <v>0079</v>
      </c>
      <c r="E89" s="2" t="str">
        <f>IF($A89="","",'Source - Unit List'!E86)</f>
        <v>WESTFIELD PUBLIC LIBRARY</v>
      </c>
      <c r="F89" s="2" t="str">
        <f>IF($A89="","",'Source - Unit List'!F86)</f>
        <v>NULL</v>
      </c>
      <c r="G89" s="2" t="str">
        <f>IF($A89="","",'Source - Unit List'!G86)</f>
        <v>N</v>
      </c>
      <c r="P89" s="2" t="str">
        <f>IF('Source - Funds'!D86="","",IF('Source - Funds'!J86="N",'Source - Funds'!D86,IF('Source - Funds'!I86='Source - Funds'!B86,'Source - Funds'!D86,"")))</f>
        <v>0032</v>
      </c>
      <c r="Q89" s="2" t="str">
        <f>IF($P89="","",'Source - Funds'!F86)</f>
        <v>0101</v>
      </c>
      <c r="R89" s="2" t="str">
        <f>IF($P89="","",'Source - Funds'!G86)</f>
        <v>GENERAL</v>
      </c>
      <c r="S89" s="2">
        <f>IF($P89="","",'Source - Funds'!H86)</f>
        <v>565340</v>
      </c>
    </row>
    <row r="90" spans="1:19" x14ac:dyDescent="0.3">
      <c r="A90" s="2" t="str">
        <f>IF('Source - Unit List'!G87="","",IF('Source - Unit List'!G87="N",'Source - Unit List'!A87,IF('Source - Unit List'!F87='Source - Unit List'!B87,'Source - Unit List'!A87,"")))</f>
        <v>2026</v>
      </c>
      <c r="B90" s="2" t="str">
        <f>IF($A90="","",'Source - Unit List'!B87)</f>
        <v>30</v>
      </c>
      <c r="C90" s="2" t="str">
        <f>IF($A90="","",'Source - Unit List'!C87)</f>
        <v>5</v>
      </c>
      <c r="D90" s="2" t="str">
        <f>IF($A90="","",'Source - Unit List'!D87)</f>
        <v>0080</v>
      </c>
      <c r="E90" s="2" t="str">
        <f>IF($A90="","",'Source - Unit List'!E87)</f>
        <v>FORTVILLE PUBLIC LIBRARY</v>
      </c>
      <c r="F90" s="2" t="str">
        <f>IF($A90="","",'Source - Unit List'!F87)</f>
        <v>NULL</v>
      </c>
      <c r="G90" s="2" t="str">
        <f>IF($A90="","",'Source - Unit List'!G87)</f>
        <v>N</v>
      </c>
      <c r="P90" s="2" t="str">
        <f>IF('Source - Funds'!D87="","",IF('Source - Funds'!J87="N",'Source - Funds'!D87,IF('Source - Funds'!I87='Source - Funds'!B87,'Source - Funds'!D87,"")))</f>
        <v>0032</v>
      </c>
      <c r="Q90" s="2" t="str">
        <f>IF($P90="","",'Source - Funds'!F87)</f>
        <v>0061</v>
      </c>
      <c r="R90" s="2" t="str">
        <f>IF($P90="","",'Source - Funds'!G87)</f>
        <v>RAINY DAY</v>
      </c>
      <c r="S90" s="2">
        <f>IF($P90="","",'Source - Funds'!H87)</f>
        <v>32000</v>
      </c>
    </row>
    <row r="91" spans="1:19" x14ac:dyDescent="0.3">
      <c r="A91" s="2" t="str">
        <f>IF('Source - Unit List'!G88="","",IF('Source - Unit List'!G88="N",'Source - Unit List'!A88,IF('Source - Unit List'!F88='Source - Unit List'!B88,'Source - Unit List'!A88,"")))</f>
        <v>2026</v>
      </c>
      <c r="B91" s="2" t="str">
        <f>IF($A91="","",'Source - Unit List'!B88)</f>
        <v>30</v>
      </c>
      <c r="C91" s="2" t="str">
        <f>IF($A91="","",'Source - Unit List'!C88)</f>
        <v>5</v>
      </c>
      <c r="D91" s="2" t="str">
        <f>IF($A91="","",'Source - Unit List'!D88)</f>
        <v>0081</v>
      </c>
      <c r="E91" s="2" t="str">
        <f>IF($A91="","",'Source - Unit List'!E88)</f>
        <v>HANCOCK COUNTY PUBLIC LIBRARY</v>
      </c>
      <c r="F91" s="2" t="str">
        <f>IF($A91="","",'Source - Unit List'!F88)</f>
        <v>NULL</v>
      </c>
      <c r="G91" s="2" t="str">
        <f>IF($A91="","",'Source - Unit List'!G88)</f>
        <v>N</v>
      </c>
      <c r="P91" s="2" t="str">
        <f>IF('Source - Funds'!D88="","",IF('Source - Funds'!J88="N",'Source - Funds'!D88,IF('Source - Funds'!I88='Source - Funds'!B88,'Source - Funds'!D88,"")))</f>
        <v>0032</v>
      </c>
      <c r="Q91" s="2" t="str">
        <f>IF($P91="","",'Source - Funds'!F88)</f>
        <v>2011</v>
      </c>
      <c r="R91" s="2" t="str">
        <f>IF($P91="","",'Source - Funds'!G88)</f>
        <v>LIRF</v>
      </c>
      <c r="S91" s="2">
        <f>IF($P91="","",'Source - Funds'!H88)</f>
        <v>10000</v>
      </c>
    </row>
    <row r="92" spans="1:19" x14ac:dyDescent="0.3">
      <c r="A92" s="2" t="str">
        <f>IF('Source - Unit List'!G89="","",IF('Source - Unit List'!G89="N",'Source - Unit List'!A89,IF('Source - Unit List'!F89='Source - Unit List'!B89,'Source - Unit List'!A89,"")))</f>
        <v>2026</v>
      </c>
      <c r="B92" s="2" t="str">
        <f>IF($A92="","",'Source - Unit List'!B89)</f>
        <v>31</v>
      </c>
      <c r="C92" s="2" t="str">
        <f>IF($A92="","",'Source - Unit List'!C89)</f>
        <v>5</v>
      </c>
      <c r="D92" s="2" t="str">
        <f>IF($A92="","",'Source - Unit List'!D89)</f>
        <v>0082</v>
      </c>
      <c r="E92" s="2" t="str">
        <f>IF($A92="","",'Source - Unit List'!E89)</f>
        <v>HARRISON COUNTY PUBLIC LIBRARY</v>
      </c>
      <c r="F92" s="2" t="str">
        <f>IF($A92="","",'Source - Unit List'!F89)</f>
        <v>NULL</v>
      </c>
      <c r="G92" s="2" t="str">
        <f>IF($A92="","",'Source - Unit List'!G89)</f>
        <v>N</v>
      </c>
      <c r="P92" s="2" t="str">
        <f>IF('Source - Funds'!D89="","",IF('Source - Funds'!J89="N",'Source - Funds'!D89,IF('Source - Funds'!I89='Source - Funds'!B89,'Source - Funds'!D89,"")))</f>
        <v>0033</v>
      </c>
      <c r="Q92" s="2" t="str">
        <f>IF($P92="","",'Source - Funds'!F89)</f>
        <v>2011</v>
      </c>
      <c r="R92" s="2" t="str">
        <f>IF($P92="","",'Source - Funds'!G89)</f>
        <v>LIRF</v>
      </c>
      <c r="S92" s="2">
        <f>IF($P92="","",'Source - Funds'!H89)</f>
        <v>600000</v>
      </c>
    </row>
    <row r="93" spans="1:19" x14ac:dyDescent="0.3">
      <c r="A93" s="2" t="str">
        <f>IF('Source - Unit List'!G90="","",IF('Source - Unit List'!G90="N",'Source - Unit List'!A90,IF('Source - Unit List'!F90='Source - Unit List'!B90,'Source - Unit List'!A90,"")))</f>
        <v>2026</v>
      </c>
      <c r="B93" s="2" t="str">
        <f>IF($A93="","",'Source - Unit List'!B90)</f>
        <v>32</v>
      </c>
      <c r="C93" s="2" t="str">
        <f>IF($A93="","",'Source - Unit List'!C90)</f>
        <v>5</v>
      </c>
      <c r="D93" s="2" t="str">
        <f>IF($A93="","",'Source - Unit List'!D90)</f>
        <v>0083</v>
      </c>
      <c r="E93" s="2" t="str">
        <f>IF($A93="","",'Source - Unit List'!E90)</f>
        <v>WASHINGTON TOWNSHIP PUBLIC LIBRARY</v>
      </c>
      <c r="F93" s="2" t="str">
        <f>IF($A93="","",'Source - Unit List'!F90)</f>
        <v>NULL</v>
      </c>
      <c r="G93" s="2" t="str">
        <f>IF($A93="","",'Source - Unit List'!G90)</f>
        <v>N</v>
      </c>
      <c r="P93" s="2" t="str">
        <f>IF('Source - Funds'!D90="","",IF('Source - Funds'!J90="N",'Source - Funds'!D90,IF('Source - Funds'!I90='Source - Funds'!B90,'Source - Funds'!D90,"")))</f>
        <v>0033</v>
      </c>
      <c r="Q93" s="2" t="str">
        <f>IF($P93="","",'Source - Funds'!F90)</f>
        <v>0061</v>
      </c>
      <c r="R93" s="2" t="str">
        <f>IF($P93="","",'Source - Funds'!G90)</f>
        <v>RAINY DAY</v>
      </c>
      <c r="S93" s="2">
        <f>IF($P93="","",'Source - Funds'!H90)</f>
        <v>75000</v>
      </c>
    </row>
    <row r="94" spans="1:19" x14ac:dyDescent="0.3">
      <c r="A94" s="2" t="str">
        <f>IF('Source - Unit List'!G91="","",IF('Source - Unit List'!G91="N",'Source - Unit List'!A91,IF('Source - Unit List'!F91='Source - Unit List'!B91,'Source - Unit List'!A91,"")))</f>
        <v>2026</v>
      </c>
      <c r="B94" s="2" t="str">
        <f>IF($A94="","",'Source - Unit List'!B91)</f>
        <v>32</v>
      </c>
      <c r="C94" s="2" t="str">
        <f>IF($A94="","",'Source - Unit List'!C91)</f>
        <v>5</v>
      </c>
      <c r="D94" s="2" t="str">
        <f>IF($A94="","",'Source - Unit List'!D91)</f>
        <v>0084</v>
      </c>
      <c r="E94" s="2" t="str">
        <f>IF($A94="","",'Source - Unit List'!E91)</f>
        <v>BROWNSBURG PUBLIC LIBRARY</v>
      </c>
      <c r="F94" s="2" t="str">
        <f>IF($A94="","",'Source - Unit List'!F91)</f>
        <v>NULL</v>
      </c>
      <c r="G94" s="2" t="str">
        <f>IF($A94="","",'Source - Unit List'!G91)</f>
        <v>N</v>
      </c>
      <c r="P94" s="2" t="str">
        <f>IF('Source - Funds'!D91="","",IF('Source - Funds'!J91="N",'Source - Funds'!D91,IF('Source - Funds'!I91='Source - Funds'!B91,'Source - Funds'!D91,"")))</f>
        <v>0033</v>
      </c>
      <c r="Q94" s="2" t="str">
        <f>IF($P94="","",'Source - Funds'!F91)</f>
        <v>0101</v>
      </c>
      <c r="R94" s="2" t="str">
        <f>IF($P94="","",'Source - Funds'!G91)</f>
        <v>GENERAL</v>
      </c>
      <c r="S94" s="2">
        <f>IF($P94="","",'Source - Funds'!H91)</f>
        <v>3541471</v>
      </c>
    </row>
    <row r="95" spans="1:19" x14ac:dyDescent="0.3">
      <c r="A95" s="2" t="str">
        <f>IF('Source - Unit List'!G92="","",IF('Source - Unit List'!G92="N",'Source - Unit List'!A92,IF('Source - Unit List'!F92='Source - Unit List'!B92,'Source - Unit List'!A92,"")))</f>
        <v>2026</v>
      </c>
      <c r="B95" s="2" t="str">
        <f>IF($A95="","",'Source - Unit List'!B92)</f>
        <v>32</v>
      </c>
      <c r="C95" s="2" t="str">
        <f>IF($A95="","",'Source - Unit List'!C92)</f>
        <v>5</v>
      </c>
      <c r="D95" s="2" t="str">
        <f>IF($A95="","",'Source - Unit List'!D92)</f>
        <v>0085</v>
      </c>
      <c r="E95" s="2" t="str">
        <f>IF($A95="","",'Source - Unit List'!E92)</f>
        <v>CLAYTON PUBLIC LIBRARY</v>
      </c>
      <c r="F95" s="2" t="str">
        <f>IF($A95="","",'Source - Unit List'!F92)</f>
        <v>NULL</v>
      </c>
      <c r="G95" s="2" t="str">
        <f>IF($A95="","",'Source - Unit List'!G92)</f>
        <v>N</v>
      </c>
      <c r="P95" s="2" t="str">
        <f>IF('Source - Funds'!D92="","",IF('Source - Funds'!J92="N",'Source - Funds'!D92,IF('Source - Funds'!I92='Source - Funds'!B92,'Source - Funds'!D92,"")))</f>
        <v>0034</v>
      </c>
      <c r="Q95" s="2" t="str">
        <f>IF($P95="","",'Source - Funds'!F92)</f>
        <v>0101</v>
      </c>
      <c r="R95" s="2" t="str">
        <f>IF($P95="","",'Source - Funds'!G92)</f>
        <v>GENERAL</v>
      </c>
      <c r="S95" s="2">
        <f>IF($P95="","",'Source - Funds'!H92)</f>
        <v>2635946</v>
      </c>
    </row>
    <row r="96" spans="1:19" x14ac:dyDescent="0.3">
      <c r="A96" s="2" t="str">
        <f>IF('Source - Unit List'!G93="","",IF('Source - Unit List'!G93="N",'Source - Unit List'!A93,IF('Source - Unit List'!F93='Source - Unit List'!B93,'Source - Unit List'!A93,"")))</f>
        <v>2026</v>
      </c>
      <c r="B96" s="2" t="str">
        <f>IF($A96="","",'Source - Unit List'!B93)</f>
        <v>32</v>
      </c>
      <c r="C96" s="2" t="str">
        <f>IF($A96="","",'Source - Unit List'!C93)</f>
        <v>5</v>
      </c>
      <c r="D96" s="2" t="str">
        <f>IF($A96="","",'Source - Unit List'!D93)</f>
        <v>0086</v>
      </c>
      <c r="E96" s="2" t="str">
        <f>IF($A96="","",'Source - Unit List'!E93)</f>
        <v>COATESVILLE-CLAY TOWNSHIP PUBLIC LIBRARY</v>
      </c>
      <c r="F96" s="2" t="str">
        <f>IF($A96="","",'Source - Unit List'!F93)</f>
        <v>NULL</v>
      </c>
      <c r="G96" s="2" t="str">
        <f>IF($A96="","",'Source - Unit List'!G93)</f>
        <v>N</v>
      </c>
      <c r="P96" s="2" t="str">
        <f>IF('Source - Funds'!D93="","",IF('Source - Funds'!J93="N",'Source - Funds'!D93,IF('Source - Funds'!I93='Source - Funds'!B93,'Source - Funds'!D93,"")))</f>
        <v>0034</v>
      </c>
      <c r="Q96" s="2" t="str">
        <f>IF($P96="","",'Source - Funds'!F93)</f>
        <v>0061</v>
      </c>
      <c r="R96" s="2" t="str">
        <f>IF($P96="","",'Source - Funds'!G93)</f>
        <v>RAINY DAY</v>
      </c>
      <c r="S96" s="2">
        <f>IF($P96="","",'Source - Funds'!H93)</f>
        <v>20000</v>
      </c>
    </row>
    <row r="97" spans="1:19" x14ac:dyDescent="0.3">
      <c r="A97" s="2" t="str">
        <f>IF('Source - Unit List'!G94="","",IF('Source - Unit List'!G94="N",'Source - Unit List'!A94,IF('Source - Unit List'!F94='Source - Unit List'!B94,'Source - Unit List'!A94,"")))</f>
        <v>2026</v>
      </c>
      <c r="B97" s="2" t="str">
        <f>IF($A97="","",'Source - Unit List'!B94)</f>
        <v>32</v>
      </c>
      <c r="C97" s="2" t="str">
        <f>IF($A97="","",'Source - Unit List'!C94)</f>
        <v>5</v>
      </c>
      <c r="D97" s="2" t="str">
        <f>IF($A97="","",'Source - Unit List'!D94)</f>
        <v>0087</v>
      </c>
      <c r="E97" s="2" t="str">
        <f>IF($A97="","",'Source - Unit List'!E94)</f>
        <v>DANVILLE PUBLIC LIBRARY</v>
      </c>
      <c r="F97" s="2" t="str">
        <f>IF($A97="","",'Source - Unit List'!F94)</f>
        <v>NULL</v>
      </c>
      <c r="G97" s="2" t="str">
        <f>IF($A97="","",'Source - Unit List'!G94)</f>
        <v>N</v>
      </c>
      <c r="P97" s="2" t="str">
        <f>IF('Source - Funds'!D94="","",IF('Source - Funds'!J94="N",'Source - Funds'!D94,IF('Source - Funds'!I94='Source - Funds'!B94,'Source - Funds'!D94,"")))</f>
        <v>0034</v>
      </c>
      <c r="Q97" s="2" t="str">
        <f>IF($P97="","",'Source - Funds'!F94)</f>
        <v>2011</v>
      </c>
      <c r="R97" s="2" t="str">
        <f>IF($P97="","",'Source - Funds'!G94)</f>
        <v>LIRF</v>
      </c>
      <c r="S97" s="2">
        <f>IF($P97="","",'Source - Funds'!H94)</f>
        <v>310000</v>
      </c>
    </row>
    <row r="98" spans="1:19" x14ac:dyDescent="0.3">
      <c r="A98" s="2" t="str">
        <f>IF('Source - Unit List'!G95="","",IF('Source - Unit List'!G95="N",'Source - Unit List'!A95,IF('Source - Unit List'!F95='Source - Unit List'!B95,'Source - Unit List'!A95,"")))</f>
        <v>2026</v>
      </c>
      <c r="B98" s="2" t="str">
        <f>IF($A98="","",'Source - Unit List'!B95)</f>
        <v>32</v>
      </c>
      <c r="C98" s="2" t="str">
        <f>IF($A98="","",'Source - Unit List'!C95)</f>
        <v>5</v>
      </c>
      <c r="D98" s="2" t="str">
        <f>IF($A98="","",'Source - Unit List'!D95)</f>
        <v>0088</v>
      </c>
      <c r="E98" s="2" t="str">
        <f>IF($A98="","",'Source - Unit List'!E95)</f>
        <v>PLAINFIELD - GUILFORD TWP PUBLIC LIBRARY</v>
      </c>
      <c r="F98" s="2" t="str">
        <f>IF($A98="","",'Source - Unit List'!F95)</f>
        <v>NULL</v>
      </c>
      <c r="G98" s="2" t="str">
        <f>IF($A98="","",'Source - Unit List'!G95)</f>
        <v>N</v>
      </c>
      <c r="P98" s="2" t="str">
        <f>IF('Source - Funds'!D95="","",IF('Source - Funds'!J95="N",'Source - Funds'!D95,IF('Source - Funds'!I95='Source - Funds'!B95,'Source - Funds'!D95,"")))</f>
        <v>0035</v>
      </c>
      <c r="Q98" s="2" t="str">
        <f>IF($P98="","",'Source - Funds'!F95)</f>
        <v>2011</v>
      </c>
      <c r="R98" s="2" t="str">
        <f>IF($P98="","",'Source - Funds'!G95)</f>
        <v>LIRF</v>
      </c>
      <c r="S98" s="2">
        <f>IF($P98="","",'Source - Funds'!H95)</f>
        <v>135000</v>
      </c>
    </row>
    <row r="99" spans="1:19" x14ac:dyDescent="0.3">
      <c r="A99" s="2" t="str">
        <f>IF('Source - Unit List'!G96="","",IF('Source - Unit List'!G96="N",'Source - Unit List'!A96,IF('Source - Unit List'!F96='Source - Unit List'!B96,'Source - Unit List'!A96,"")))</f>
        <v>2026</v>
      </c>
      <c r="B99" s="2" t="str">
        <f>IF($A99="","",'Source - Unit List'!B96)</f>
        <v>33</v>
      </c>
      <c r="C99" s="2" t="str">
        <f>IF($A99="","",'Source - Unit List'!C96)</f>
        <v>5</v>
      </c>
      <c r="D99" s="2" t="str">
        <f>IF($A99="","",'Source - Unit List'!D96)</f>
        <v>0089</v>
      </c>
      <c r="E99" s="2" t="str">
        <f>IF($A99="","",'Source - Unit List'!E96)</f>
        <v>KNIGHTSTOWN PUBLIC LIBRARY</v>
      </c>
      <c r="F99" s="2" t="str">
        <f>IF($A99="","",'Source - Unit List'!F96)</f>
        <v>NULL</v>
      </c>
      <c r="G99" s="2" t="str">
        <f>IF($A99="","",'Source - Unit List'!G96)</f>
        <v>N</v>
      </c>
      <c r="P99" s="2" t="str">
        <f>IF('Source - Funds'!D96="","",IF('Source - Funds'!J96="N",'Source - Funds'!D96,IF('Source - Funds'!I96='Source - Funds'!B96,'Source - Funds'!D96,"")))</f>
        <v>0035</v>
      </c>
      <c r="Q99" s="2" t="str">
        <f>IF($P99="","",'Source - Funds'!F96)</f>
        <v>0180</v>
      </c>
      <c r="R99" s="2" t="str">
        <f>IF($P99="","",'Source - Funds'!G96)</f>
        <v>DEBT SERVICE</v>
      </c>
      <c r="S99" s="2">
        <f>IF($P99="","",'Source - Funds'!H96)</f>
        <v>120882</v>
      </c>
    </row>
    <row r="100" spans="1:19" x14ac:dyDescent="0.3">
      <c r="A100" s="2" t="str">
        <f>IF('Source - Unit List'!G97="","",IF('Source - Unit List'!G97="N",'Source - Unit List'!A97,IF('Source - Unit List'!F97='Source - Unit List'!B97,'Source - Unit List'!A97,"")))</f>
        <v>2026</v>
      </c>
      <c r="B100" s="2" t="str">
        <f>IF($A100="","",'Source - Unit List'!B97)</f>
        <v>33</v>
      </c>
      <c r="C100" s="2" t="str">
        <f>IF($A100="","",'Source - Unit List'!C97)</f>
        <v>5</v>
      </c>
      <c r="D100" s="2" t="str">
        <f>IF($A100="","",'Source - Unit List'!D97)</f>
        <v>0090</v>
      </c>
      <c r="E100" s="2" t="str">
        <f>IF($A100="","",'Source - Unit List'!E97)</f>
        <v>MIDDLETOWN-FALL CREEK TWP PUBLIC LIBRARY</v>
      </c>
      <c r="F100" s="2" t="str">
        <f>IF($A100="","",'Source - Unit List'!F97)</f>
        <v>NULL</v>
      </c>
      <c r="G100" s="2" t="str">
        <f>IF($A100="","",'Source - Unit List'!G97)</f>
        <v>N</v>
      </c>
      <c r="P100" s="2" t="str">
        <f>IF('Source - Funds'!D97="","",IF('Source - Funds'!J97="N",'Source - Funds'!D97,IF('Source - Funds'!I97='Source - Funds'!B97,'Source - Funds'!D97,"")))</f>
        <v>0035</v>
      </c>
      <c r="Q100" s="2" t="str">
        <f>IF($P100="","",'Source - Funds'!F97)</f>
        <v>0061</v>
      </c>
      <c r="R100" s="2" t="str">
        <f>IF($P100="","",'Source - Funds'!G97)</f>
        <v>RAINY DAY</v>
      </c>
      <c r="S100" s="2">
        <f>IF($P100="","",'Source - Funds'!H97)</f>
        <v>125000</v>
      </c>
    </row>
    <row r="101" spans="1:19" x14ac:dyDescent="0.3">
      <c r="A101" s="2" t="str">
        <f>IF('Source - Unit List'!G98="","",IF('Source - Unit List'!G98="N",'Source - Unit List'!A98,IF('Source - Unit List'!F98='Source - Unit List'!B98,'Source - Unit List'!A98,"")))</f>
        <v>2026</v>
      </c>
      <c r="B101" s="2" t="str">
        <f>IF($A101="","",'Source - Unit List'!B98)</f>
        <v>33</v>
      </c>
      <c r="C101" s="2" t="str">
        <f>IF($A101="","",'Source - Unit List'!C98)</f>
        <v>5</v>
      </c>
      <c r="D101" s="2" t="str">
        <f>IF($A101="","",'Source - Unit List'!D98)</f>
        <v>0091</v>
      </c>
      <c r="E101" s="2" t="str">
        <f>IF($A101="","",'Source - Unit List'!E98)</f>
        <v>SPICELAND PUBLIC LIBRARY</v>
      </c>
      <c r="F101" s="2" t="str">
        <f>IF($A101="","",'Source - Unit List'!F98)</f>
        <v>NULL</v>
      </c>
      <c r="G101" s="2" t="str">
        <f>IF($A101="","",'Source - Unit List'!G98)</f>
        <v>N</v>
      </c>
      <c r="P101" s="2" t="str">
        <f>IF('Source - Funds'!D98="","",IF('Source - Funds'!J98="N",'Source - Funds'!D98,IF('Source - Funds'!I98='Source - Funds'!B98,'Source - Funds'!D98,"")))</f>
        <v>0035</v>
      </c>
      <c r="Q101" s="2" t="str">
        <f>IF($P101="","",'Source - Funds'!F98)</f>
        <v>0101</v>
      </c>
      <c r="R101" s="2" t="str">
        <f>IF($P101="","",'Source - Funds'!G98)</f>
        <v>GENERAL</v>
      </c>
      <c r="S101" s="2">
        <f>IF($P101="","",'Source - Funds'!H98)</f>
        <v>1510767</v>
      </c>
    </row>
    <row r="102" spans="1:19" x14ac:dyDescent="0.3">
      <c r="A102" s="2" t="str">
        <f>IF('Source - Unit List'!G99="","",IF('Source - Unit List'!G99="N",'Source - Unit List'!A99,IF('Source - Unit List'!F99='Source - Unit List'!B99,'Source - Unit List'!A99,"")))</f>
        <v>2026</v>
      </c>
      <c r="B102" s="2" t="str">
        <f>IF($A102="","",'Source - Unit List'!B99)</f>
        <v>33</v>
      </c>
      <c r="C102" s="2" t="str">
        <f>IF($A102="","",'Source - Unit List'!C99)</f>
        <v>5</v>
      </c>
      <c r="D102" s="2" t="str">
        <f>IF($A102="","",'Source - Unit List'!D99)</f>
        <v>0293</v>
      </c>
      <c r="E102" s="2" t="str">
        <f>IF($A102="","",'Source - Unit List'!E99)</f>
        <v>NEW CASTLE-HENRY COUNTY PUBLIC LIBRARY</v>
      </c>
      <c r="F102" s="2" t="str">
        <f>IF($A102="","",'Source - Unit List'!F99)</f>
        <v>NULL</v>
      </c>
      <c r="G102" s="2" t="str">
        <f>IF($A102="","",'Source - Unit List'!G99)</f>
        <v>N</v>
      </c>
      <c r="P102" s="2" t="str">
        <f>IF('Source - Funds'!D99="","",IF('Source - Funds'!J99="N",'Source - Funds'!D99,IF('Source - Funds'!I99='Source - Funds'!B99,'Source - Funds'!D99,"")))</f>
        <v>0283</v>
      </c>
      <c r="Q102" s="2" t="str">
        <f>IF($P102="","",'Source - Funds'!F99)</f>
        <v>0101</v>
      </c>
      <c r="R102" s="2" t="str">
        <f>IF($P102="","",'Source - Funds'!G99)</f>
        <v>GENERAL</v>
      </c>
      <c r="S102" s="2">
        <f>IF($P102="","",'Source - Funds'!H99)</f>
        <v>584744</v>
      </c>
    </row>
    <row r="103" spans="1:19" x14ac:dyDescent="0.3">
      <c r="A103" s="2" t="str">
        <f>IF('Source - Unit List'!G100="","",IF('Source - Unit List'!G100="N",'Source - Unit List'!A100,IF('Source - Unit List'!F100='Source - Unit List'!B100,'Source - Unit List'!A100,"")))</f>
        <v>2026</v>
      </c>
      <c r="B103" s="2" t="str">
        <f>IF($A103="","",'Source - Unit List'!B100)</f>
        <v>34</v>
      </c>
      <c r="C103" s="2" t="str">
        <f>IF($A103="","",'Source - Unit List'!C100)</f>
        <v>5</v>
      </c>
      <c r="D103" s="2" t="str">
        <f>IF($A103="","",'Source - Unit List'!D100)</f>
        <v>0094</v>
      </c>
      <c r="E103" s="2" t="str">
        <f>IF($A103="","",'Source - Unit List'!E100)</f>
        <v>GREENTOWN PUBLIC LIBRARY</v>
      </c>
      <c r="F103" s="2" t="str">
        <f>IF($A103="","",'Source - Unit List'!F100)</f>
        <v>NULL</v>
      </c>
      <c r="G103" s="2" t="str">
        <f>IF($A103="","",'Source - Unit List'!G100)</f>
        <v>N</v>
      </c>
      <c r="P103" s="2" t="str">
        <f>IF('Source - Funds'!D100="","",IF('Source - Funds'!J100="N",'Source - Funds'!D100,IF('Source - Funds'!I100='Source - Funds'!B100,'Source - Funds'!D100,"")))</f>
        <v>0036</v>
      </c>
      <c r="Q103" s="2" t="str">
        <f>IF($P103="","",'Source - Funds'!F100)</f>
        <v>0101</v>
      </c>
      <c r="R103" s="2" t="str">
        <f>IF($P103="","",'Source - Funds'!G100)</f>
        <v>GENERAL</v>
      </c>
      <c r="S103" s="2">
        <f>IF($P103="","",'Source - Funds'!H100)</f>
        <v>1849782</v>
      </c>
    </row>
    <row r="104" spans="1:19" x14ac:dyDescent="0.3">
      <c r="A104" s="2" t="str">
        <f>IF('Source - Unit List'!G101="","",IF('Source - Unit List'!G101="N",'Source - Unit List'!A101,IF('Source - Unit List'!F101='Source - Unit List'!B101,'Source - Unit List'!A101,"")))</f>
        <v>2026</v>
      </c>
      <c r="B104" s="2" t="str">
        <f>IF($A104="","",'Source - Unit List'!B101)</f>
        <v>34</v>
      </c>
      <c r="C104" s="2" t="str">
        <f>IF($A104="","",'Source - Unit List'!C101)</f>
        <v>5</v>
      </c>
      <c r="D104" s="2" t="str">
        <f>IF($A104="","",'Source - Unit List'!D101)</f>
        <v>0282</v>
      </c>
      <c r="E104" s="2" t="str">
        <f>IF($A104="","",'Source - Unit List'!E101)</f>
        <v>KOKOMO-HOWARD COUNTY PUBLIC LIBRARY</v>
      </c>
      <c r="F104" s="2" t="str">
        <f>IF($A104="","",'Source - Unit List'!F101)</f>
        <v>NULL</v>
      </c>
      <c r="G104" s="2" t="str">
        <f>IF($A104="","",'Source - Unit List'!G101)</f>
        <v>N</v>
      </c>
      <c r="P104" s="2" t="str">
        <f>IF('Source - Funds'!D101="","",IF('Source - Funds'!J101="N",'Source - Funds'!D101,IF('Source - Funds'!I101='Source - Funds'!B101,'Source - Funds'!D101,"")))</f>
        <v>0037</v>
      </c>
      <c r="Q104" s="2" t="str">
        <f>IF($P104="","",'Source - Funds'!F101)</f>
        <v>0101</v>
      </c>
      <c r="R104" s="2" t="str">
        <f>IF($P104="","",'Source - Funds'!G101)</f>
        <v>GENERAL</v>
      </c>
      <c r="S104" s="2">
        <f>IF($P104="","",'Source - Funds'!H101)</f>
        <v>444758</v>
      </c>
    </row>
    <row r="105" spans="1:19" x14ac:dyDescent="0.3">
      <c r="A105" s="2" t="str">
        <f>IF('Source - Unit List'!G102="","",IF('Source - Unit List'!G102="N",'Source - Unit List'!A102,IF('Source - Unit List'!F102='Source - Unit List'!B102,'Source - Unit List'!A102,"")))</f>
        <v>2026</v>
      </c>
      <c r="B105" s="2" t="str">
        <f>IF($A105="","",'Source - Unit List'!B102)</f>
        <v>35</v>
      </c>
      <c r="C105" s="2" t="str">
        <f>IF($A105="","",'Source - Unit List'!C102)</f>
        <v>5</v>
      </c>
      <c r="D105" s="2" t="str">
        <f>IF($A105="","",'Source - Unit List'!D102)</f>
        <v>0096</v>
      </c>
      <c r="E105" s="2" t="str">
        <f>IF($A105="","",'Source - Unit List'!E102)</f>
        <v>ANDREWS PUBLIC LIBRARY</v>
      </c>
      <c r="F105" s="2" t="str">
        <f>IF($A105="","",'Source - Unit List'!F102)</f>
        <v>NULL</v>
      </c>
      <c r="G105" s="2" t="str">
        <f>IF($A105="","",'Source - Unit List'!G102)</f>
        <v>N</v>
      </c>
      <c r="P105" s="2" t="str">
        <f>IF('Source - Funds'!D102="","",IF('Source - Funds'!J102="N",'Source - Funds'!D102,IF('Source - Funds'!I102='Source - Funds'!B102,'Source - Funds'!D102,"")))</f>
        <v>0037</v>
      </c>
      <c r="Q105" s="2" t="str">
        <f>IF($P105="","",'Source - Funds'!F102)</f>
        <v>0061</v>
      </c>
      <c r="R105" s="2" t="str">
        <f>IF($P105="","",'Source - Funds'!G102)</f>
        <v>RAINY DAY</v>
      </c>
      <c r="S105" s="2">
        <f>IF($P105="","",'Source - Funds'!H102)</f>
        <v>1000</v>
      </c>
    </row>
    <row r="106" spans="1:19" x14ac:dyDescent="0.3">
      <c r="A106" s="2" t="str">
        <f>IF('Source - Unit List'!G103="","",IF('Source - Unit List'!G103="N",'Source - Unit List'!A103,IF('Source - Unit List'!F103='Source - Unit List'!B103,'Source - Unit List'!A103,"")))</f>
        <v>2026</v>
      </c>
      <c r="B106" s="2" t="str">
        <f>IF($A106="","",'Source - Unit List'!B103)</f>
        <v>35</v>
      </c>
      <c r="C106" s="2" t="str">
        <f>IF($A106="","",'Source - Unit List'!C103)</f>
        <v>5</v>
      </c>
      <c r="D106" s="2" t="str">
        <f>IF($A106="","",'Source - Unit List'!D103)</f>
        <v>0098</v>
      </c>
      <c r="E106" s="2" t="str">
        <f>IF($A106="","",'Source - Unit List'!E103)</f>
        <v>ROANOKE PUBLIC LIBRARY</v>
      </c>
      <c r="F106" s="2" t="str">
        <f>IF($A106="","",'Source - Unit List'!F103)</f>
        <v>NULL</v>
      </c>
      <c r="G106" s="2" t="str">
        <f>IF($A106="","",'Source - Unit List'!G103)</f>
        <v>N</v>
      </c>
      <c r="P106" s="2" t="str">
        <f>IF('Source - Funds'!D103="","",IF('Source - Funds'!J103="N",'Source - Funds'!D103,IF('Source - Funds'!I103='Source - Funds'!B103,'Source - Funds'!D103,"")))</f>
        <v>0038</v>
      </c>
      <c r="Q106" s="2" t="str">
        <f>IF($P106="","",'Source - Funds'!F103)</f>
        <v>0061</v>
      </c>
      <c r="R106" s="2" t="str">
        <f>IF($P106="","",'Source - Funds'!G103)</f>
        <v>RAINY DAY</v>
      </c>
      <c r="S106" s="2">
        <f>IF($P106="","",'Source - Funds'!H103)</f>
        <v>96759</v>
      </c>
    </row>
    <row r="107" spans="1:19" x14ac:dyDescent="0.3">
      <c r="A107" s="2" t="str">
        <f>IF('Source - Unit List'!G104="","",IF('Source - Unit List'!G104="N",'Source - Unit List'!A104,IF('Source - Unit List'!F104='Source - Unit List'!B104,'Source - Unit List'!A104,"")))</f>
        <v>2026</v>
      </c>
      <c r="B107" s="2" t="str">
        <f>IF($A107="","",'Source - Unit List'!B104)</f>
        <v>35</v>
      </c>
      <c r="C107" s="2" t="str">
        <f>IF($A107="","",'Source - Unit List'!C104)</f>
        <v>5</v>
      </c>
      <c r="D107" s="2" t="str">
        <f>IF($A107="","",'Source - Unit List'!D104)</f>
        <v>0099</v>
      </c>
      <c r="E107" s="2" t="str">
        <f>IF($A107="","",'Source - Unit List'!E104)</f>
        <v>WARREN PUBLIC LIBRARY</v>
      </c>
      <c r="F107" s="2" t="str">
        <f>IF($A107="","",'Source - Unit List'!F104)</f>
        <v>NULL</v>
      </c>
      <c r="G107" s="2" t="str">
        <f>IF($A107="","",'Source - Unit List'!G104)</f>
        <v>N</v>
      </c>
      <c r="P107" s="2" t="str">
        <f>IF('Source - Funds'!D104="","",IF('Source - Funds'!J104="N",'Source - Funds'!D104,IF('Source - Funds'!I104='Source - Funds'!B104,'Source - Funds'!D104,"")))</f>
        <v>0038</v>
      </c>
      <c r="Q107" s="2" t="str">
        <f>IF($P107="","",'Source - Funds'!F104)</f>
        <v>0101</v>
      </c>
      <c r="R107" s="2" t="str">
        <f>IF($P107="","",'Source - Funds'!G104)</f>
        <v>GENERAL</v>
      </c>
      <c r="S107" s="2">
        <f>IF($P107="","",'Source - Funds'!H104)</f>
        <v>1206390</v>
      </c>
    </row>
    <row r="108" spans="1:19" x14ac:dyDescent="0.3">
      <c r="A108" s="2" t="str">
        <f>IF('Source - Unit List'!G105="","",IF('Source - Unit List'!G105="N",'Source - Unit List'!A105,IF('Source - Unit List'!F105='Source - Unit List'!B105,'Source - Unit List'!A105,"")))</f>
        <v>2026</v>
      </c>
      <c r="B108" s="2" t="str">
        <f>IF($A108="","",'Source - Unit List'!B105)</f>
        <v>35</v>
      </c>
      <c r="C108" s="2" t="str">
        <f>IF($A108="","",'Source - Unit List'!C105)</f>
        <v>5</v>
      </c>
      <c r="D108" s="2" t="str">
        <f>IF($A108="","",'Source - Unit List'!D105)</f>
        <v>0302</v>
      </c>
      <c r="E108" s="2" t="str">
        <f>IF($A108="","",'Source - Unit List'!E105)</f>
        <v>HUNTINGTON LIBRARY</v>
      </c>
      <c r="F108" s="2" t="str">
        <f>IF($A108="","",'Source - Unit List'!F105)</f>
        <v>35</v>
      </c>
      <c r="G108" s="2" t="str">
        <f>IF($A108="","",'Source - Unit List'!G105)</f>
        <v>Y</v>
      </c>
      <c r="P108" s="2" t="str">
        <f>IF('Source - Funds'!D105="","",IF('Source - Funds'!J105="N",'Source - Funds'!D105,IF('Source - Funds'!I105='Source - Funds'!B105,'Source - Funds'!D105,"")))</f>
        <v>0038</v>
      </c>
      <c r="Q108" s="2" t="str">
        <f>IF($P108="","",'Source - Funds'!F105)</f>
        <v>0180</v>
      </c>
      <c r="R108" s="2" t="str">
        <f>IF($P108="","",'Source - Funds'!G105)</f>
        <v>DEBT SERVICE</v>
      </c>
      <c r="S108" s="2">
        <f>IF($P108="","",'Source - Funds'!H105)</f>
        <v>200822</v>
      </c>
    </row>
    <row r="109" spans="1:19" x14ac:dyDescent="0.3">
      <c r="A109" s="2" t="str">
        <f>IF('Source - Unit List'!G106="","",IF('Source - Unit List'!G106="N",'Source - Unit List'!A106,IF('Source - Unit List'!F106='Source - Unit List'!B106,'Source - Unit List'!A106,"")))</f>
        <v>2026</v>
      </c>
      <c r="B109" s="2" t="str">
        <f>IF($A109="","",'Source - Unit List'!B106)</f>
        <v>36</v>
      </c>
      <c r="C109" s="2" t="str">
        <f>IF($A109="","",'Source - Unit List'!C106)</f>
        <v>5</v>
      </c>
      <c r="D109" s="2" t="str">
        <f>IF($A109="","",'Source - Unit List'!D106)</f>
        <v>0100</v>
      </c>
      <c r="E109" s="2" t="str">
        <f>IF($A109="","",'Source - Unit List'!E106)</f>
        <v>BROWNSTOWN PUBLIC LIBRARY</v>
      </c>
      <c r="F109" s="2" t="str">
        <f>IF($A109="","",'Source - Unit List'!F106)</f>
        <v>NULL</v>
      </c>
      <c r="G109" s="2" t="str">
        <f>IF($A109="","",'Source - Unit List'!G106)</f>
        <v>N</v>
      </c>
      <c r="P109" s="2" t="str">
        <f>IF('Source - Funds'!D106="","",IF('Source - Funds'!J106="N",'Source - Funds'!D106,IF('Source - Funds'!I106='Source - Funds'!B106,'Source - Funds'!D106,"")))</f>
        <v>0038</v>
      </c>
      <c r="Q109" s="2" t="str">
        <f>IF($P109="","",'Source - Funds'!F106)</f>
        <v>2011</v>
      </c>
      <c r="R109" s="2" t="str">
        <f>IF($P109="","",'Source - Funds'!G106)</f>
        <v>LIRF</v>
      </c>
      <c r="S109" s="2">
        <f>IF($P109="","",'Source - Funds'!H106)</f>
        <v>147617</v>
      </c>
    </row>
    <row r="110" spans="1:19" x14ac:dyDescent="0.3">
      <c r="A110" s="2" t="str">
        <f>IF('Source - Unit List'!G107="","",IF('Source - Unit List'!G107="N",'Source - Unit List'!A107,IF('Source - Unit List'!F107='Source - Unit List'!B107,'Source - Unit List'!A107,"")))</f>
        <v>2026</v>
      </c>
      <c r="B110" s="2" t="str">
        <f>IF($A110="","",'Source - Unit List'!B107)</f>
        <v>36</v>
      </c>
      <c r="C110" s="2" t="str">
        <f>IF($A110="","",'Source - Unit List'!C107)</f>
        <v>5</v>
      </c>
      <c r="D110" s="2" t="str">
        <f>IF($A110="","",'Source - Unit List'!D107)</f>
        <v>0289</v>
      </c>
      <c r="E110" s="2" t="str">
        <f>IF($A110="","",'Source - Unit List'!E107)</f>
        <v>JACKSON COUNTY PUBLIC LIBRARY</v>
      </c>
      <c r="F110" s="2" t="str">
        <f>IF($A110="","",'Source - Unit List'!F107)</f>
        <v>NULL</v>
      </c>
      <c r="G110" s="2" t="str">
        <f>IF($A110="","",'Source - Unit List'!G107)</f>
        <v>N</v>
      </c>
      <c r="P110" s="2" t="str">
        <f>IF('Source - Funds'!D107="","",IF('Source - Funds'!J107="N",'Source - Funds'!D107,IF('Source - Funds'!I107='Source - Funds'!B107,'Source - Funds'!D107,"")))</f>
        <v>0039</v>
      </c>
      <c r="Q110" s="2" t="str">
        <f>IF($P110="","",'Source - Funds'!F107)</f>
        <v>0180</v>
      </c>
      <c r="R110" s="2" t="str">
        <f>IF($P110="","",'Source - Funds'!G107)</f>
        <v>DEBT SERVICE</v>
      </c>
      <c r="S110" s="2">
        <f>IF($P110="","",'Source - Funds'!H107)</f>
        <v>56300</v>
      </c>
    </row>
    <row r="111" spans="1:19" x14ac:dyDescent="0.3">
      <c r="A111" s="2" t="str">
        <f>IF('Source - Unit List'!G108="","",IF('Source - Unit List'!G108="N",'Source - Unit List'!A108,IF('Source - Unit List'!F108='Source - Unit List'!B108,'Source - Unit List'!A108,"")))</f>
        <v>2026</v>
      </c>
      <c r="B111" s="2" t="str">
        <f>IF($A111="","",'Source - Unit List'!B108)</f>
        <v>37</v>
      </c>
      <c r="C111" s="2" t="str">
        <f>IF($A111="","",'Source - Unit List'!C108)</f>
        <v>5</v>
      </c>
      <c r="D111" s="2" t="str">
        <f>IF($A111="","",'Source - Unit List'!D108)</f>
        <v>0103</v>
      </c>
      <c r="E111" s="2" t="str">
        <f>IF($A111="","",'Source - Unit List'!E108)</f>
        <v>REMINGTON PUBLIC LIBRARY</v>
      </c>
      <c r="F111" s="2" t="str">
        <f>IF($A111="","",'Source - Unit List'!F108)</f>
        <v>NULL</v>
      </c>
      <c r="G111" s="2" t="str">
        <f>IF($A111="","",'Source - Unit List'!G108)</f>
        <v>N</v>
      </c>
      <c r="P111" s="2" t="str">
        <f>IF('Source - Funds'!D108="","",IF('Source - Funds'!J108="N",'Source - Funds'!D108,IF('Source - Funds'!I108='Source - Funds'!B108,'Source - Funds'!D108,"")))</f>
        <v>0039</v>
      </c>
      <c r="Q111" s="2" t="str">
        <f>IF($P111="","",'Source - Funds'!F108)</f>
        <v>0101</v>
      </c>
      <c r="R111" s="2" t="str">
        <f>IF($P111="","",'Source - Funds'!G108)</f>
        <v>GENERAL</v>
      </c>
      <c r="S111" s="2">
        <f>IF($P111="","",'Source - Funds'!H108)</f>
        <v>524777</v>
      </c>
    </row>
    <row r="112" spans="1:19" x14ac:dyDescent="0.3">
      <c r="A112" s="2" t="str">
        <f>IF('Source - Unit List'!G109="","",IF('Source - Unit List'!G109="N",'Source - Unit List'!A109,IF('Source - Unit List'!F109='Source - Unit List'!B109,'Source - Unit List'!A109,"")))</f>
        <v>2026</v>
      </c>
      <c r="B112" s="2" t="str">
        <f>IF($A112="","",'Source - Unit List'!B109)</f>
        <v>37</v>
      </c>
      <c r="C112" s="2" t="str">
        <f>IF($A112="","",'Source - Unit List'!C109)</f>
        <v>5</v>
      </c>
      <c r="D112" s="2" t="str">
        <f>IF($A112="","",'Source - Unit List'!D109)</f>
        <v>0266</v>
      </c>
      <c r="E112" s="2" t="str">
        <f>IF($A112="","",'Source - Unit List'!E109)</f>
        <v>JASPER COUNTY PUBLIC LIBRARY</v>
      </c>
      <c r="F112" s="2" t="str">
        <f>IF($A112="","",'Source - Unit List'!F109)</f>
        <v>NULL</v>
      </c>
      <c r="G112" s="2" t="str">
        <f>IF($A112="","",'Source - Unit List'!G109)</f>
        <v>N</v>
      </c>
      <c r="P112" s="2" t="str">
        <f>IF('Source - Funds'!D109="","",IF('Source - Funds'!J109="N",'Source - Funds'!D109,IF('Source - Funds'!I109='Source - Funds'!B109,'Source - Funds'!D109,"")))</f>
        <v>0039</v>
      </c>
      <c r="Q112" s="2" t="str">
        <f>IF($P112="","",'Source - Funds'!F109)</f>
        <v>0061</v>
      </c>
      <c r="R112" s="2" t="str">
        <f>IF($P112="","",'Source - Funds'!G109)</f>
        <v>RAINY DAY</v>
      </c>
      <c r="S112" s="2">
        <f>IF($P112="","",'Source - Funds'!H109)</f>
        <v>20818</v>
      </c>
    </row>
    <row r="113" spans="1:19" x14ac:dyDescent="0.3">
      <c r="A113" s="2" t="str">
        <f>IF('Source - Unit List'!G110="","",IF('Source - Unit List'!G110="N",'Source - Unit List'!A110,IF('Source - Unit List'!F110='Source - Unit List'!B110,'Source - Unit List'!A110,"")))</f>
        <v>2026</v>
      </c>
      <c r="B113" s="2" t="str">
        <f>IF($A113="","",'Source - Unit List'!B110)</f>
        <v>38</v>
      </c>
      <c r="C113" s="2" t="str">
        <f>IF($A113="","",'Source - Unit List'!C110)</f>
        <v>5</v>
      </c>
      <c r="D113" s="2" t="str">
        <f>IF($A113="","",'Source - Unit List'!D110)</f>
        <v>0106</v>
      </c>
      <c r="E113" s="2" t="str">
        <f>IF($A113="","",'Source - Unit List'!E110)</f>
        <v>DUNKIRK PUBLIC LIBRARY</v>
      </c>
      <c r="F113" s="2" t="str">
        <f>IF($A113="","",'Source - Unit List'!F110)</f>
        <v>38</v>
      </c>
      <c r="G113" s="2" t="str">
        <f>IF($A113="","",'Source - Unit List'!G110)</f>
        <v>Y</v>
      </c>
      <c r="P113" s="2" t="str">
        <f>IF('Source - Funds'!D110="","",IF('Source - Funds'!J110="N",'Source - Funds'!D110,IF('Source - Funds'!I110='Source - Funds'!B110,'Source - Funds'!D110,"")))</f>
        <v>0040</v>
      </c>
      <c r="Q113" s="2" t="str">
        <f>IF($P113="","",'Source - Funds'!F110)</f>
        <v>0101</v>
      </c>
      <c r="R113" s="2" t="str">
        <f>IF($P113="","",'Source - Funds'!G110)</f>
        <v>GENERAL</v>
      </c>
      <c r="S113" s="2">
        <f>IF($P113="","",'Source - Funds'!H110)</f>
        <v>7799102</v>
      </c>
    </row>
    <row r="114" spans="1:19" x14ac:dyDescent="0.3">
      <c r="A114" s="2" t="str">
        <f>IF('Source - Unit List'!G111="","",IF('Source - Unit List'!G111="N",'Source - Unit List'!A111,IF('Source - Unit List'!F111='Source - Unit List'!B111,'Source - Unit List'!A111,"")))</f>
        <v>2026</v>
      </c>
      <c r="B114" s="2" t="str">
        <f>IF($A114="","",'Source - Unit List'!B111)</f>
        <v>38</v>
      </c>
      <c r="C114" s="2" t="str">
        <f>IF($A114="","",'Source - Unit List'!C111)</f>
        <v>5</v>
      </c>
      <c r="D114" s="2" t="str">
        <f>IF($A114="","",'Source - Unit List'!D111)</f>
        <v>0107</v>
      </c>
      <c r="E114" s="2" t="str">
        <f>IF($A114="","",'Source - Unit List'!E111)</f>
        <v>PENN TOWNSHIP PUBLIC LIBRARY</v>
      </c>
      <c r="F114" s="2" t="str">
        <f>IF($A114="","",'Source - Unit List'!F111)</f>
        <v>NULL</v>
      </c>
      <c r="G114" s="2" t="str">
        <f>IF($A114="","",'Source - Unit List'!G111)</f>
        <v>N</v>
      </c>
      <c r="P114" s="2" t="str">
        <f>IF('Source - Funds'!D111="","",IF('Source - Funds'!J111="N",'Source - Funds'!D111,IF('Source - Funds'!I111='Source - Funds'!B111,'Source - Funds'!D111,"")))</f>
        <v>0041</v>
      </c>
      <c r="Q114" s="2" t="str">
        <f>IF($P114="","",'Source - Funds'!F111)</f>
        <v>0101</v>
      </c>
      <c r="R114" s="2" t="str">
        <f>IF($P114="","",'Source - Funds'!G111)</f>
        <v>GENERAL</v>
      </c>
      <c r="S114" s="2">
        <f>IF($P114="","",'Source - Funds'!H111)</f>
        <v>878450</v>
      </c>
    </row>
    <row r="115" spans="1:19" x14ac:dyDescent="0.3">
      <c r="A115" s="2" t="str">
        <f>IF('Source - Unit List'!G112="","",IF('Source - Unit List'!G112="N",'Source - Unit List'!A112,IF('Source - Unit List'!F112='Source - Unit List'!B112,'Source - Unit List'!A112,"")))</f>
        <v>2026</v>
      </c>
      <c r="B115" s="2" t="str">
        <f>IF($A115="","",'Source - Unit List'!B112)</f>
        <v>38</v>
      </c>
      <c r="C115" s="2" t="str">
        <f>IF($A115="","",'Source - Unit List'!C112)</f>
        <v>5</v>
      </c>
      <c r="D115" s="2" t="str">
        <f>IF($A115="","",'Source - Unit List'!D112)</f>
        <v>0267</v>
      </c>
      <c r="E115" s="2" t="str">
        <f>IF($A115="","",'Source - Unit List'!E112)</f>
        <v>JAY COUNTY PUBLIC LIBRARY</v>
      </c>
      <c r="F115" s="2" t="str">
        <f>IF($A115="","",'Source - Unit List'!F112)</f>
        <v>NULL</v>
      </c>
      <c r="G115" s="2" t="str">
        <f>IF($A115="","",'Source - Unit List'!G112)</f>
        <v>N</v>
      </c>
      <c r="P115" s="2" t="str">
        <f>IF('Source - Funds'!D112="","",IF('Source - Funds'!J112="N",'Source - Funds'!D112,IF('Source - Funds'!I112='Source - Funds'!B112,'Source - Funds'!D112,"")))</f>
        <v>0041</v>
      </c>
      <c r="Q115" s="2" t="str">
        <f>IF($P115="","",'Source - Funds'!F112)</f>
        <v>0180</v>
      </c>
      <c r="R115" s="2" t="str">
        <f>IF($P115="","",'Source - Funds'!G112)</f>
        <v>DEBT SERVICE</v>
      </c>
      <c r="S115" s="2">
        <f>IF($P115="","",'Source - Funds'!H112)</f>
        <v>167675</v>
      </c>
    </row>
    <row r="116" spans="1:19" x14ac:dyDescent="0.3">
      <c r="A116" s="2" t="str">
        <f>IF('Source - Unit List'!G113="","",IF('Source - Unit List'!G113="N",'Source - Unit List'!A113,IF('Source - Unit List'!F113='Source - Unit List'!B113,'Source - Unit List'!A113,"")))</f>
        <v>2026</v>
      </c>
      <c r="B116" s="2" t="str">
        <f>IF($A116="","",'Source - Unit List'!B113)</f>
        <v>39</v>
      </c>
      <c r="C116" s="2" t="str">
        <f>IF($A116="","",'Source - Unit List'!C113)</f>
        <v>5</v>
      </c>
      <c r="D116" s="2" t="str">
        <f>IF($A116="","",'Source - Unit List'!D113)</f>
        <v>0109</v>
      </c>
      <c r="E116" s="2" t="str">
        <f>IF($A116="","",'Source - Unit List'!E113)</f>
        <v>JEFFERSON COUNTY PUBLIC LIBRARY</v>
      </c>
      <c r="F116" s="2" t="str">
        <f>IF($A116="","",'Source - Unit List'!F113)</f>
        <v>NULL</v>
      </c>
      <c r="G116" s="2" t="str">
        <f>IF($A116="","",'Source - Unit List'!G113)</f>
        <v>N</v>
      </c>
      <c r="P116" s="2" t="str">
        <f>IF('Source - Funds'!D113="","",IF('Source - Funds'!J113="N",'Source - Funds'!D113,IF('Source - Funds'!I113='Source - Funds'!B113,'Source - Funds'!D113,"")))</f>
        <v>0041</v>
      </c>
      <c r="Q116" s="2" t="str">
        <f>IF($P116="","",'Source - Funds'!F113)</f>
        <v>2011</v>
      </c>
      <c r="R116" s="2" t="str">
        <f>IF($P116="","",'Source - Funds'!G113)</f>
        <v>LIRF</v>
      </c>
      <c r="S116" s="2">
        <f>IF($P116="","",'Source - Funds'!H113)</f>
        <v>0</v>
      </c>
    </row>
    <row r="117" spans="1:19" x14ac:dyDescent="0.3">
      <c r="A117" s="2" t="str">
        <f>IF('Source - Unit List'!G114="","",IF('Source - Unit List'!G114="N",'Source - Unit List'!A114,IF('Source - Unit List'!F114='Source - Unit List'!B114,'Source - Unit List'!A114,"")))</f>
        <v>2026</v>
      </c>
      <c r="B117" s="2" t="str">
        <f>IF($A117="","",'Source - Unit List'!B114)</f>
        <v>40</v>
      </c>
      <c r="C117" s="2" t="str">
        <f>IF($A117="","",'Source - Unit List'!C114)</f>
        <v>5</v>
      </c>
      <c r="D117" s="2" t="str">
        <f>IF($A117="","",'Source - Unit List'!D114)</f>
        <v>0110</v>
      </c>
      <c r="E117" s="2" t="str">
        <f>IF($A117="","",'Source - Unit List'!E114)</f>
        <v>JENNINGS COUNTY PUBLIC LIBRARY</v>
      </c>
      <c r="F117" s="2" t="str">
        <f>IF($A117="","",'Source - Unit List'!F114)</f>
        <v>NULL</v>
      </c>
      <c r="G117" s="2" t="str">
        <f>IF($A117="","",'Source - Unit List'!G114)</f>
        <v>N</v>
      </c>
      <c r="P117" s="2" t="str">
        <f>IF('Source - Funds'!D114="","",IF('Source - Funds'!J114="N",'Source - Funds'!D114,IF('Source - Funds'!I114='Source - Funds'!B114,'Source - Funds'!D114,"")))</f>
        <v>0041</v>
      </c>
      <c r="Q117" s="2" t="str">
        <f>IF($P117="","",'Source - Funds'!F114)</f>
        <v>2011</v>
      </c>
      <c r="R117" s="2" t="str">
        <f>IF($P117="","",'Source - Funds'!G114)</f>
        <v>LIRF</v>
      </c>
      <c r="S117" s="2">
        <f>IF($P117="","",'Source - Funds'!H114)</f>
        <v>0</v>
      </c>
    </row>
    <row r="118" spans="1:19" x14ac:dyDescent="0.3">
      <c r="A118" s="2" t="str">
        <f>IF('Source - Unit List'!G115="","",IF('Source - Unit List'!G115="N",'Source - Unit List'!A115,IF('Source - Unit List'!F115='Source - Unit List'!B115,'Source - Unit List'!A115,"")))</f>
        <v>2026</v>
      </c>
      <c r="B118" s="2" t="str">
        <f>IF($A118="","",'Source - Unit List'!B115)</f>
        <v>41</v>
      </c>
      <c r="C118" s="2" t="str">
        <f>IF($A118="","",'Source - Unit List'!C115)</f>
        <v>5</v>
      </c>
      <c r="D118" s="2" t="str">
        <f>IF($A118="","",'Source - Unit List'!D115)</f>
        <v>0111</v>
      </c>
      <c r="E118" s="2" t="str">
        <f>IF($A118="","",'Source - Unit List'!E115)</f>
        <v>EDINBURGH-WRIGHT-HAGEMAN PUBLIC LIBRARY</v>
      </c>
      <c r="F118" s="2" t="str">
        <f>IF($A118="","",'Source - Unit List'!F115)</f>
        <v>41</v>
      </c>
      <c r="G118" s="2" t="str">
        <f>IF($A118="","",'Source - Unit List'!G115)</f>
        <v>Y</v>
      </c>
      <c r="P118" s="2" t="str">
        <f>IF('Source - Funds'!D115="","",IF('Source - Funds'!J115="N",'Source - Funds'!D115,IF('Source - Funds'!I115='Source - Funds'!B115,'Source - Funds'!D115,"")))</f>
        <v>0041</v>
      </c>
      <c r="Q118" s="2" t="str">
        <f>IF($P118="","",'Source - Funds'!F115)</f>
        <v>0101</v>
      </c>
      <c r="R118" s="2" t="str">
        <f>IF($P118="","",'Source - Funds'!G115)</f>
        <v>GENERAL</v>
      </c>
      <c r="S118" s="2">
        <f>IF($P118="","",'Source - Funds'!H115)</f>
        <v>811760</v>
      </c>
    </row>
    <row r="119" spans="1:19" x14ac:dyDescent="0.3">
      <c r="A119" s="2" t="str">
        <f>IF('Source - Unit List'!G116="","",IF('Source - Unit List'!G116="N",'Source - Unit List'!A116,IF('Source - Unit List'!F116='Source - Unit List'!B116,'Source - Unit List'!A116,"")))</f>
        <v>2026</v>
      </c>
      <c r="B119" s="2" t="str">
        <f>IF($A119="","",'Source - Unit List'!B116)</f>
        <v>41</v>
      </c>
      <c r="C119" s="2" t="str">
        <f>IF($A119="","",'Source - Unit List'!C116)</f>
        <v>5</v>
      </c>
      <c r="D119" s="2" t="str">
        <f>IF($A119="","",'Source - Unit List'!D116)</f>
        <v>0112</v>
      </c>
      <c r="E119" s="2" t="str">
        <f>IF($A119="","",'Source - Unit List'!E116)</f>
        <v>GREENWOOD PUBLIC LIBRARY</v>
      </c>
      <c r="F119" s="2" t="str">
        <f>IF($A119="","",'Source - Unit List'!F116)</f>
        <v>NULL</v>
      </c>
      <c r="G119" s="2" t="str">
        <f>IF($A119="","",'Source - Unit List'!G116)</f>
        <v>N</v>
      </c>
      <c r="P119" s="2" t="str">
        <f>IF('Source - Funds'!D116="","",IF('Source - Funds'!J116="N",'Source - Funds'!D116,IF('Source - Funds'!I116='Source - Funds'!B116,'Source - Funds'!D116,"")))</f>
        <v>0041</v>
      </c>
      <c r="Q119" s="2" t="str">
        <f>IF($P119="","",'Source - Funds'!F116)</f>
        <v>0061</v>
      </c>
      <c r="R119" s="2" t="str">
        <f>IF($P119="","",'Source - Funds'!G116)</f>
        <v>RAINY DAY</v>
      </c>
      <c r="S119" s="2">
        <f>IF($P119="","",'Source - Funds'!H116)</f>
        <v>0</v>
      </c>
    </row>
    <row r="120" spans="1:19" x14ac:dyDescent="0.3">
      <c r="A120" s="2" t="str">
        <f>IF('Source - Unit List'!G117="","",IF('Source - Unit List'!G117="N",'Source - Unit List'!A117,IF('Source - Unit List'!F117='Source - Unit List'!B117,'Source - Unit List'!A117,"")))</f>
        <v>2026</v>
      </c>
      <c r="B120" s="2" t="str">
        <f>IF($A120="","",'Source - Unit List'!B117)</f>
        <v>41</v>
      </c>
      <c r="C120" s="2" t="str">
        <f>IF($A120="","",'Source - Unit List'!C117)</f>
        <v>5</v>
      </c>
      <c r="D120" s="2" t="str">
        <f>IF($A120="","",'Source - Unit List'!D117)</f>
        <v>0113</v>
      </c>
      <c r="E120" s="2" t="str">
        <f>IF($A120="","",'Source - Unit List'!E117)</f>
        <v>JOHNSON COUNTY PUBLIC LIBRARY</v>
      </c>
      <c r="F120" s="2" t="str">
        <f>IF($A120="","",'Source - Unit List'!F117)</f>
        <v>NULL</v>
      </c>
      <c r="G120" s="2" t="str">
        <f>IF($A120="","",'Source - Unit List'!G117)</f>
        <v>N</v>
      </c>
      <c r="P120" s="2" t="str">
        <f>IF('Source - Funds'!D117="","",IF('Source - Funds'!J117="N",'Source - Funds'!D117,IF('Source - Funds'!I117='Source - Funds'!B117,'Source - Funds'!D117,"")))</f>
        <v>0042</v>
      </c>
      <c r="Q120" s="2" t="str">
        <f>IF($P120="","",'Source - Funds'!F117)</f>
        <v>0061</v>
      </c>
      <c r="R120" s="2" t="str">
        <f>IF($P120="","",'Source - Funds'!G117)</f>
        <v>RAINY DAY</v>
      </c>
      <c r="S120" s="2">
        <f>IF($P120="","",'Source - Funds'!H117)</f>
        <v>45000</v>
      </c>
    </row>
    <row r="121" spans="1:19" x14ac:dyDescent="0.3">
      <c r="A121" s="2" t="str">
        <f>IF('Source - Unit List'!G118="","",IF('Source - Unit List'!G118="N",'Source - Unit List'!A118,IF('Source - Unit List'!F118='Source - Unit List'!B118,'Source - Unit List'!A118,"")))</f>
        <v>2026</v>
      </c>
      <c r="B121" s="2" t="str">
        <f>IF($A121="","",'Source - Unit List'!B118)</f>
        <v>42</v>
      </c>
      <c r="C121" s="2" t="str">
        <f>IF($A121="","",'Source - Unit List'!C118)</f>
        <v>5</v>
      </c>
      <c r="D121" s="2" t="str">
        <f>IF($A121="","",'Source - Unit List'!D118)</f>
        <v>0114</v>
      </c>
      <c r="E121" s="2" t="str">
        <f>IF($A121="","",'Source - Unit List'!E118)</f>
        <v>BICKNELL PUBLIC LIBRARY</v>
      </c>
      <c r="F121" s="2" t="str">
        <f>IF($A121="","",'Source - Unit List'!F118)</f>
        <v>NULL</v>
      </c>
      <c r="G121" s="2" t="str">
        <f>IF($A121="","",'Source - Unit List'!G118)</f>
        <v>N</v>
      </c>
      <c r="P121" s="2" t="str">
        <f>IF('Source - Funds'!D118="","",IF('Source - Funds'!J118="N",'Source - Funds'!D118,IF('Source - Funds'!I118='Source - Funds'!B118,'Source - Funds'!D118,"")))</f>
        <v>0042</v>
      </c>
      <c r="Q121" s="2" t="str">
        <f>IF($P121="","",'Source - Funds'!F118)</f>
        <v>0101</v>
      </c>
      <c r="R121" s="2" t="str">
        <f>IF($P121="","",'Source - Funds'!G118)</f>
        <v>GENERAL</v>
      </c>
      <c r="S121" s="2">
        <f>IF($P121="","",'Source - Funds'!H118)</f>
        <v>1589576</v>
      </c>
    </row>
    <row r="122" spans="1:19" x14ac:dyDescent="0.3">
      <c r="A122" s="2" t="str">
        <f>IF('Source - Unit List'!G119="","",IF('Source - Unit List'!G119="N",'Source - Unit List'!A119,IF('Source - Unit List'!F119='Source - Unit List'!B119,'Source - Unit List'!A119,"")))</f>
        <v>2026</v>
      </c>
      <c r="B122" s="2" t="str">
        <f>IF($A122="","",'Source - Unit List'!B119)</f>
        <v>42</v>
      </c>
      <c r="C122" s="2" t="str">
        <f>IF($A122="","",'Source - Unit List'!C119)</f>
        <v>5</v>
      </c>
      <c r="D122" s="2" t="str">
        <f>IF($A122="","",'Source - Unit List'!D119)</f>
        <v>0116</v>
      </c>
      <c r="E122" s="2" t="str">
        <f>IF($A122="","",'Source - Unit List'!E119)</f>
        <v>KNOX COUNTY PUBLIC LIBRARY</v>
      </c>
      <c r="F122" s="2" t="str">
        <f>IF($A122="","",'Source - Unit List'!F119)</f>
        <v>NULL</v>
      </c>
      <c r="G122" s="2" t="str">
        <f>IF($A122="","",'Source - Unit List'!G119)</f>
        <v>N</v>
      </c>
      <c r="P122" s="2" t="str">
        <f>IF('Source - Funds'!D119="","",IF('Source - Funds'!J119="N",'Source - Funds'!D119,IF('Source - Funds'!I119='Source - Funds'!B119,'Source - Funds'!D119,"")))</f>
        <v>0042</v>
      </c>
      <c r="Q122" s="2" t="str">
        <f>IF($P122="","",'Source - Funds'!F119)</f>
        <v>2011</v>
      </c>
      <c r="R122" s="2" t="str">
        <f>IF($P122="","",'Source - Funds'!G119)</f>
        <v>LIRF</v>
      </c>
      <c r="S122" s="2">
        <f>IF($P122="","",'Source - Funds'!H119)</f>
        <v>0</v>
      </c>
    </row>
    <row r="123" spans="1:19" x14ac:dyDescent="0.3">
      <c r="A123" s="2" t="str">
        <f>IF('Source - Unit List'!G120="","",IF('Source - Unit List'!G120="N",'Source - Unit List'!A120,IF('Source - Unit List'!F120='Source - Unit List'!B120,'Source - Unit List'!A120,"")))</f>
        <v/>
      </c>
      <c r="B123" s="2" t="str">
        <f>IF($A123="","",'Source - Unit List'!B120)</f>
        <v/>
      </c>
      <c r="C123" s="2" t="str">
        <f>IF($A123="","",'Source - Unit List'!C120)</f>
        <v/>
      </c>
      <c r="D123" s="2" t="str">
        <f>IF($A123="","",'Source - Unit List'!D120)</f>
        <v/>
      </c>
      <c r="E123" s="2" t="str">
        <f>IF($A123="","",'Source - Unit List'!E120)</f>
        <v/>
      </c>
      <c r="F123" s="2" t="str">
        <f>IF($A123="","",'Source - Unit List'!F120)</f>
        <v/>
      </c>
      <c r="G123" s="2" t="str">
        <f>IF($A123="","",'Source - Unit List'!G120)</f>
        <v/>
      </c>
      <c r="P123" s="2" t="str">
        <f>IF('Source - Funds'!D120="","",IF('Source - Funds'!J120="N",'Source - Funds'!D120,IF('Source - Funds'!I120='Source - Funds'!B120,'Source - Funds'!D120,"")))</f>
        <v>0042</v>
      </c>
      <c r="Q123" s="2" t="str">
        <f>IF($P123="","",'Source - Funds'!F120)</f>
        <v>0287</v>
      </c>
      <c r="R123" s="2" t="str">
        <f>IF($P123="","",'Source - Funds'!G120)</f>
        <v>REF DEBT POST09</v>
      </c>
      <c r="S123" s="2">
        <f>IF($P123="","",'Source - Funds'!H120)</f>
        <v>572000</v>
      </c>
    </row>
    <row r="124" spans="1:19" x14ac:dyDescent="0.3">
      <c r="A124" s="2" t="str">
        <f>IF('Source - Unit List'!G121="","",IF('Source - Unit List'!G121="N",'Source - Unit List'!A121,IF('Source - Unit List'!F121='Source - Unit List'!B121,'Source - Unit List'!A121,"")))</f>
        <v>2026</v>
      </c>
      <c r="B124" s="2" t="str">
        <f>IF($A124="","",'Source - Unit List'!B121)</f>
        <v>43</v>
      </c>
      <c r="C124" s="2" t="str">
        <f>IF($A124="","",'Source - Unit List'!C121)</f>
        <v>5</v>
      </c>
      <c r="D124" s="2" t="str">
        <f>IF($A124="","",'Source - Unit List'!D121)</f>
        <v>0118</v>
      </c>
      <c r="E124" s="2" t="str">
        <f>IF($A124="","",'Source - Unit List'!E121)</f>
        <v>MILFORD PUBLIC LIBRARY</v>
      </c>
      <c r="F124" s="2" t="str">
        <f>IF($A124="","",'Source - Unit List'!F121)</f>
        <v>NULL</v>
      </c>
      <c r="G124" s="2" t="str">
        <f>IF($A124="","",'Source - Unit List'!G121)</f>
        <v>N</v>
      </c>
      <c r="P124" s="2" t="str">
        <f>IF('Source - Funds'!D121="","",IF('Source - Funds'!J121="N",'Source - Funds'!D121,IF('Source - Funds'!I121='Source - Funds'!B121,'Source - Funds'!D121,"")))</f>
        <v>0043</v>
      </c>
      <c r="Q124" s="2" t="str">
        <f>IF($P124="","",'Source - Funds'!F121)</f>
        <v>0182</v>
      </c>
      <c r="R124" s="2" t="str">
        <f>IF($P124="","",'Source - Funds'!G121)</f>
        <v>BOND #2</v>
      </c>
      <c r="S124" s="2">
        <f>IF($P124="","",'Source - Funds'!H121)</f>
        <v>351750</v>
      </c>
    </row>
    <row r="125" spans="1:19" x14ac:dyDescent="0.3">
      <c r="A125" s="2" t="str">
        <f>IF('Source - Unit List'!G122="","",IF('Source - Unit List'!G122="N",'Source - Unit List'!A122,IF('Source - Unit List'!F122='Source - Unit List'!B122,'Source - Unit List'!A122,"")))</f>
        <v>2026</v>
      </c>
      <c r="B125" s="2" t="str">
        <f>IF($A125="","",'Source - Unit List'!B122)</f>
        <v>43</v>
      </c>
      <c r="C125" s="2" t="str">
        <f>IF($A125="","",'Source - Unit List'!C122)</f>
        <v>5</v>
      </c>
      <c r="D125" s="2" t="str">
        <f>IF($A125="","",'Source - Unit List'!D122)</f>
        <v>0119</v>
      </c>
      <c r="E125" s="2" t="str">
        <f>IF($A125="","",'Source - Unit List'!E122)</f>
        <v>PIERCETON PUBLIC LIBRARY</v>
      </c>
      <c r="F125" s="2" t="str">
        <f>IF($A125="","",'Source - Unit List'!F122)</f>
        <v>NULL</v>
      </c>
      <c r="G125" s="2" t="str">
        <f>IF($A125="","",'Source - Unit List'!G122)</f>
        <v>N</v>
      </c>
      <c r="P125" s="2" t="str">
        <f>IF('Source - Funds'!D122="","",IF('Source - Funds'!J122="N",'Source - Funds'!D122,IF('Source - Funds'!I122='Source - Funds'!B122,'Source - Funds'!D122,"")))</f>
        <v>0043</v>
      </c>
      <c r="Q125" s="2" t="str">
        <f>IF($P125="","",'Source - Funds'!F122)</f>
        <v>2011</v>
      </c>
      <c r="R125" s="2" t="str">
        <f>IF($P125="","",'Source - Funds'!G122)</f>
        <v>LIRF</v>
      </c>
      <c r="S125" s="2">
        <f>IF($P125="","",'Source - Funds'!H122)</f>
        <v>90000</v>
      </c>
    </row>
    <row r="126" spans="1:19" x14ac:dyDescent="0.3">
      <c r="A126" s="2" t="str">
        <f>IF('Source - Unit List'!G123="","",IF('Source - Unit List'!G123="N",'Source - Unit List'!A123,IF('Source - Unit List'!F123='Source - Unit List'!B123,'Source - Unit List'!A123,"")))</f>
        <v>2026</v>
      </c>
      <c r="B126" s="2" t="str">
        <f>IF($A126="","",'Source - Unit List'!B123)</f>
        <v>43</v>
      </c>
      <c r="C126" s="2" t="str">
        <f>IF($A126="","",'Source - Unit List'!C123)</f>
        <v>5</v>
      </c>
      <c r="D126" s="2" t="str">
        <f>IF($A126="","",'Source - Unit List'!D123)</f>
        <v>0120</v>
      </c>
      <c r="E126" s="2" t="str">
        <f>IF($A126="","",'Source - Unit List'!E123)</f>
        <v>SYRACUSE PUBLIC LIBRARY</v>
      </c>
      <c r="F126" s="2" t="str">
        <f>IF($A126="","",'Source - Unit List'!F123)</f>
        <v>NULL</v>
      </c>
      <c r="G126" s="2" t="str">
        <f>IF($A126="","",'Source - Unit List'!G123)</f>
        <v>N</v>
      </c>
      <c r="P126" s="2" t="str">
        <f>IF('Source - Funds'!D123="","",IF('Source - Funds'!J123="N",'Source - Funds'!D123,IF('Source - Funds'!I123='Source - Funds'!B123,'Source - Funds'!D123,"")))</f>
        <v>0043</v>
      </c>
      <c r="Q126" s="2" t="str">
        <f>IF($P126="","",'Source - Funds'!F123)</f>
        <v>0101</v>
      </c>
      <c r="R126" s="2" t="str">
        <f>IF($P126="","",'Source - Funds'!G123)</f>
        <v>GENERAL</v>
      </c>
      <c r="S126" s="2">
        <f>IF($P126="","",'Source - Funds'!H123)</f>
        <v>1063778</v>
      </c>
    </row>
    <row r="127" spans="1:19" x14ac:dyDescent="0.3">
      <c r="A127" s="2" t="str">
        <f>IF('Source - Unit List'!G124="","",IF('Source - Unit List'!G124="N",'Source - Unit List'!A124,IF('Source - Unit List'!F124='Source - Unit List'!B124,'Source - Unit List'!A124,"")))</f>
        <v>2026</v>
      </c>
      <c r="B127" s="2" t="str">
        <f>IF($A127="","",'Source - Unit List'!B124)</f>
        <v>43</v>
      </c>
      <c r="C127" s="2" t="str">
        <f>IF($A127="","",'Source - Unit List'!C124)</f>
        <v>5</v>
      </c>
      <c r="D127" s="2" t="str">
        <f>IF($A127="","",'Source - Unit List'!D124)</f>
        <v>0121</v>
      </c>
      <c r="E127" s="2" t="str">
        <f>IF($A127="","",'Source - Unit List'!E124)</f>
        <v>WARSAW COMMUNITY PUBLIC LIBRARY</v>
      </c>
      <c r="F127" s="2" t="str">
        <f>IF($A127="","",'Source - Unit List'!F124)</f>
        <v>NULL</v>
      </c>
      <c r="G127" s="2" t="str">
        <f>IF($A127="","",'Source - Unit List'!G124)</f>
        <v>N</v>
      </c>
      <c r="P127" s="2" t="str">
        <f>IF('Source - Funds'!D124="","",IF('Source - Funds'!J124="N",'Source - Funds'!D124,IF('Source - Funds'!I124='Source - Funds'!B124,'Source - Funds'!D124,"")))</f>
        <v>0044</v>
      </c>
      <c r="Q127" s="2" t="str">
        <f>IF($P127="","",'Source - Funds'!F124)</f>
        <v>0101</v>
      </c>
      <c r="R127" s="2" t="str">
        <f>IF($P127="","",'Source - Funds'!G124)</f>
        <v>GENERAL</v>
      </c>
      <c r="S127" s="2">
        <f>IF($P127="","",'Source - Funds'!H124)</f>
        <v>489529</v>
      </c>
    </row>
    <row r="128" spans="1:19" x14ac:dyDescent="0.3">
      <c r="A128" s="2" t="str">
        <f>IF('Source - Unit List'!G125="","",IF('Source - Unit List'!G125="N",'Source - Unit List'!A125,IF('Source - Unit List'!F125='Source - Unit List'!B125,'Source - Unit List'!A125,"")))</f>
        <v>2026</v>
      </c>
      <c r="B128" s="2" t="str">
        <f>IF($A128="","",'Source - Unit List'!B125)</f>
        <v>43</v>
      </c>
      <c r="C128" s="2" t="str">
        <f>IF($A128="","",'Source - Unit List'!C125)</f>
        <v>5</v>
      </c>
      <c r="D128" s="2" t="str">
        <f>IF($A128="","",'Source - Unit List'!D125)</f>
        <v>0268</v>
      </c>
      <c r="E128" s="2" t="str">
        <f>IF($A128="","",'Source - Unit List'!E125)</f>
        <v>BELL MEMORIAL PUBLIC LIBRARY</v>
      </c>
      <c r="F128" s="2" t="str">
        <f>IF($A128="","",'Source - Unit List'!F125)</f>
        <v>NULL</v>
      </c>
      <c r="G128" s="2" t="str">
        <f>IF($A128="","",'Source - Unit List'!G125)</f>
        <v>N</v>
      </c>
      <c r="P128" s="2" t="str">
        <f>IF('Source - Funds'!D125="","",IF('Source - Funds'!J125="N",'Source - Funds'!D125,IF('Source - Funds'!I125='Source - Funds'!B125,'Source - Funds'!D125,"")))</f>
        <v>0044</v>
      </c>
      <c r="Q128" s="2" t="str">
        <f>IF($P128="","",'Source - Funds'!F125)</f>
        <v>0061</v>
      </c>
      <c r="R128" s="2" t="str">
        <f>IF($P128="","",'Source - Funds'!G125)</f>
        <v>RAINY DAY</v>
      </c>
      <c r="S128" s="2">
        <f>IF($P128="","",'Source - Funds'!H125)</f>
        <v>0</v>
      </c>
    </row>
    <row r="129" spans="1:19" x14ac:dyDescent="0.3">
      <c r="A129" s="2" t="str">
        <f>IF('Source - Unit List'!G126="","",IF('Source - Unit List'!G126="N",'Source - Unit List'!A126,IF('Source - Unit List'!F126='Source - Unit List'!B126,'Source - Unit List'!A126,"")))</f>
        <v>2026</v>
      </c>
      <c r="B129" s="2" t="str">
        <f>IF($A129="","",'Source - Unit List'!B126)</f>
        <v>43</v>
      </c>
      <c r="C129" s="2" t="str">
        <f>IF($A129="","",'Source - Unit List'!C126)</f>
        <v>5</v>
      </c>
      <c r="D129" s="2" t="str">
        <f>IF($A129="","",'Source - Unit List'!D126)</f>
        <v>0303</v>
      </c>
      <c r="E129" s="2" t="str">
        <f>IF($A129="","",'Source - Unit List'!E126)</f>
        <v>NORTH WEBSTER COMMUNITY PUBLIC LIBRARY</v>
      </c>
      <c r="F129" s="2" t="str">
        <f>IF($A129="","",'Source - Unit List'!F126)</f>
        <v>NULL</v>
      </c>
      <c r="G129" s="2" t="str">
        <f>IF($A129="","",'Source - Unit List'!G126)</f>
        <v>N</v>
      </c>
      <c r="P129" s="2" t="str">
        <f>IF('Source - Funds'!D126="","",IF('Source - Funds'!J126="N",'Source - Funds'!D126,IF('Source - Funds'!I126='Source - Funds'!B126,'Source - Funds'!D126,"")))</f>
        <v>0045</v>
      </c>
      <c r="Q129" s="2" t="str">
        <f>IF($P129="","",'Source - Funds'!F126)</f>
        <v>0101</v>
      </c>
      <c r="R129" s="2" t="str">
        <f>IF($P129="","",'Source - Funds'!G126)</f>
        <v>GENERAL</v>
      </c>
      <c r="S129" s="2">
        <f>IF($P129="","",'Source - Funds'!H126)</f>
        <v>9830000</v>
      </c>
    </row>
    <row r="130" spans="1:19" x14ac:dyDescent="0.3">
      <c r="A130" s="2" t="str">
        <f>IF('Source - Unit List'!G127="","",IF('Source - Unit List'!G127="N",'Source - Unit List'!A127,IF('Source - Unit List'!F127='Source - Unit List'!B127,'Source - Unit List'!A127,"")))</f>
        <v>2026</v>
      </c>
      <c r="B130" s="2" t="str">
        <f>IF($A130="","",'Source - Unit List'!B127)</f>
        <v>44</v>
      </c>
      <c r="C130" s="2" t="str">
        <f>IF($A130="","",'Source - Unit List'!C127)</f>
        <v>5</v>
      </c>
      <c r="D130" s="2" t="str">
        <f>IF($A130="","",'Source - Unit List'!D127)</f>
        <v>0122</v>
      </c>
      <c r="E130" s="2" t="str">
        <f>IF($A130="","",'Source - Unit List'!E127)</f>
        <v>LAGRANGE COUNTY PUBLIC LIBRARY</v>
      </c>
      <c r="F130" s="2" t="str">
        <f>IF($A130="","",'Source - Unit List'!F127)</f>
        <v>NULL</v>
      </c>
      <c r="G130" s="2" t="str">
        <f>IF($A130="","",'Source - Unit List'!G127)</f>
        <v>N</v>
      </c>
      <c r="P130" s="2" t="str">
        <f>IF('Source - Funds'!D127="","",IF('Source - Funds'!J127="N",'Source - Funds'!D127,IF('Source - Funds'!I127='Source - Funds'!B127,'Source - Funds'!D127,"")))</f>
        <v>0045</v>
      </c>
      <c r="Q130" s="2" t="str">
        <f>IF($P130="","",'Source - Funds'!F127)</f>
        <v>0180</v>
      </c>
      <c r="R130" s="2" t="str">
        <f>IF($P130="","",'Source - Funds'!G127)</f>
        <v>DEBT SERVICE</v>
      </c>
      <c r="S130" s="2">
        <f>IF($P130="","",'Source - Funds'!H127)</f>
        <v>470388</v>
      </c>
    </row>
    <row r="131" spans="1:19" x14ac:dyDescent="0.3">
      <c r="A131" s="2" t="str">
        <f>IF('Source - Unit List'!G128="","",IF('Source - Unit List'!G128="N",'Source - Unit List'!A128,IF('Source - Unit List'!F128='Source - Unit List'!B128,'Source - Unit List'!A128,"")))</f>
        <v>2026</v>
      </c>
      <c r="B131" s="2" t="str">
        <f>IF($A131="","",'Source - Unit List'!B128)</f>
        <v>45</v>
      </c>
      <c r="C131" s="2" t="str">
        <f>IF($A131="","",'Source - Unit List'!C128)</f>
        <v>5</v>
      </c>
      <c r="D131" s="2" t="str">
        <f>IF($A131="","",'Source - Unit List'!D128)</f>
        <v>0124</v>
      </c>
      <c r="E131" s="2" t="str">
        <f>IF($A131="","",'Source - Unit List'!E128)</f>
        <v>EAST CHICAGO PUBLIC LIBRARY</v>
      </c>
      <c r="F131" s="2" t="str">
        <f>IF($A131="","",'Source - Unit List'!F128)</f>
        <v>NULL</v>
      </c>
      <c r="G131" s="2" t="str">
        <f>IF($A131="","",'Source - Unit List'!G128)</f>
        <v>N</v>
      </c>
      <c r="P131" s="2" t="str">
        <f>IF('Source - Funds'!D128="","",IF('Source - Funds'!J128="N",'Source - Funds'!D128,IF('Source - Funds'!I128='Source - Funds'!B128,'Source - Funds'!D128,"")))</f>
        <v>0046</v>
      </c>
      <c r="Q131" s="2" t="str">
        <f>IF($P131="","",'Source - Funds'!F128)</f>
        <v>0180</v>
      </c>
      <c r="R131" s="2" t="str">
        <f>IF($P131="","",'Source - Funds'!G128)</f>
        <v>DEBT SERVICE</v>
      </c>
      <c r="S131" s="2">
        <f>IF($P131="","",'Source - Funds'!H128)</f>
        <v>957500</v>
      </c>
    </row>
    <row r="132" spans="1:19" x14ac:dyDescent="0.3">
      <c r="A132" s="2" t="str">
        <f>IF('Source - Unit List'!G129="","",IF('Source - Unit List'!G129="N",'Source - Unit List'!A129,IF('Source - Unit List'!F129='Source - Unit List'!B129,'Source - Unit List'!A129,"")))</f>
        <v>2026</v>
      </c>
      <c r="B132" s="2" t="str">
        <f>IF($A132="","",'Source - Unit List'!B129)</f>
        <v>45</v>
      </c>
      <c r="C132" s="2" t="str">
        <f>IF($A132="","",'Source - Unit List'!C129)</f>
        <v>5</v>
      </c>
      <c r="D132" s="2" t="str">
        <f>IF($A132="","",'Source - Unit List'!D129)</f>
        <v>0125</v>
      </c>
      <c r="E132" s="2" t="str">
        <f>IF($A132="","",'Source - Unit List'!E129)</f>
        <v>GARY PUBLIC LIBRARY</v>
      </c>
      <c r="F132" s="2" t="str">
        <f>IF($A132="","",'Source - Unit List'!F129)</f>
        <v>NULL</v>
      </c>
      <c r="G132" s="2" t="str">
        <f>IF($A132="","",'Source - Unit List'!G129)</f>
        <v>N</v>
      </c>
      <c r="P132" s="2" t="str">
        <f>IF('Source - Funds'!D129="","",IF('Source - Funds'!J129="N",'Source - Funds'!D129,IF('Source - Funds'!I129='Source - Funds'!B129,'Source - Funds'!D129,"")))</f>
        <v>0046</v>
      </c>
      <c r="Q132" s="2" t="str">
        <f>IF($P132="","",'Source - Funds'!F129)</f>
        <v>2011</v>
      </c>
      <c r="R132" s="2" t="str">
        <f>IF($P132="","",'Source - Funds'!G129)</f>
        <v>LIRF</v>
      </c>
      <c r="S132" s="2">
        <f>IF($P132="","",'Source - Funds'!H129)</f>
        <v>428002</v>
      </c>
    </row>
    <row r="133" spans="1:19" x14ac:dyDescent="0.3">
      <c r="A133" s="2" t="str">
        <f>IF('Source - Unit List'!G130="","",IF('Source - Unit List'!G130="N",'Source - Unit List'!A130,IF('Source - Unit List'!F130='Source - Unit List'!B130,'Source - Unit List'!A130,"")))</f>
        <v>2026</v>
      </c>
      <c r="B133" s="2" t="str">
        <f>IF($A133="","",'Source - Unit List'!B130)</f>
        <v>45</v>
      </c>
      <c r="C133" s="2" t="str">
        <f>IF($A133="","",'Source - Unit List'!C130)</f>
        <v>5</v>
      </c>
      <c r="D133" s="2" t="str">
        <f>IF($A133="","",'Source - Unit List'!D130)</f>
        <v>0126</v>
      </c>
      <c r="E133" s="2" t="str">
        <f>IF($A133="","",'Source - Unit List'!E130)</f>
        <v>HAMMOND PUBLIC LIBRARY</v>
      </c>
      <c r="F133" s="2" t="str">
        <f>IF($A133="","",'Source - Unit List'!F130)</f>
        <v>NULL</v>
      </c>
      <c r="G133" s="2" t="str">
        <f>IF($A133="","",'Source - Unit List'!G130)</f>
        <v>N</v>
      </c>
      <c r="P133" s="2" t="str">
        <f>IF('Source - Funds'!D130="","",IF('Source - Funds'!J130="N",'Source - Funds'!D130,IF('Source - Funds'!I130='Source - Funds'!B130,'Source - Funds'!D130,"")))</f>
        <v>0046</v>
      </c>
      <c r="Q133" s="2" t="str">
        <f>IF($P133="","",'Source - Funds'!F130)</f>
        <v>0101</v>
      </c>
      <c r="R133" s="2" t="str">
        <f>IF($P133="","",'Source - Funds'!G130)</f>
        <v>GENERAL</v>
      </c>
      <c r="S133" s="2">
        <f>IF($P133="","",'Source - Funds'!H130)</f>
        <v>3316319</v>
      </c>
    </row>
    <row r="134" spans="1:19" x14ac:dyDescent="0.3">
      <c r="A134" s="2" t="str">
        <f>IF('Source - Unit List'!G131="","",IF('Source - Unit List'!G131="N",'Source - Unit List'!A131,IF('Source - Unit List'!F131='Source - Unit List'!B131,'Source - Unit List'!A131,"")))</f>
        <v>2026</v>
      </c>
      <c r="B134" s="2" t="str">
        <f>IF($A134="","",'Source - Unit List'!B131)</f>
        <v>45</v>
      </c>
      <c r="C134" s="2" t="str">
        <f>IF($A134="","",'Source - Unit List'!C131)</f>
        <v>5</v>
      </c>
      <c r="D134" s="2" t="str">
        <f>IF($A134="","",'Source - Unit List'!D131)</f>
        <v>0127</v>
      </c>
      <c r="E134" s="2" t="str">
        <f>IF($A134="","",'Source - Unit List'!E131)</f>
        <v>LOWELL PUBLIC LIBRARY</v>
      </c>
      <c r="F134" s="2" t="str">
        <f>IF($A134="","",'Source - Unit List'!F131)</f>
        <v>NULL</v>
      </c>
      <c r="G134" s="2" t="str">
        <f>IF($A134="","",'Source - Unit List'!G131)</f>
        <v>N</v>
      </c>
      <c r="P134" s="2" t="str">
        <f>IF('Source - Funds'!D131="","",IF('Source - Funds'!J131="N",'Source - Funds'!D131,IF('Source - Funds'!I131='Source - Funds'!B131,'Source - Funds'!D131,"")))</f>
        <v>0046</v>
      </c>
      <c r="Q134" s="2" t="str">
        <f>IF($P134="","",'Source - Funds'!F131)</f>
        <v>0061</v>
      </c>
      <c r="R134" s="2" t="str">
        <f>IF($P134="","",'Source - Funds'!G131)</f>
        <v>RAINY DAY</v>
      </c>
      <c r="S134" s="2">
        <f>IF($P134="","",'Source - Funds'!H131)</f>
        <v>324695</v>
      </c>
    </row>
    <row r="135" spans="1:19" x14ac:dyDescent="0.3">
      <c r="A135" s="2" t="str">
        <f>IF('Source - Unit List'!G132="","",IF('Source - Unit List'!G132="N",'Source - Unit List'!A132,IF('Source - Unit List'!F132='Source - Unit List'!B132,'Source - Unit List'!A132,"")))</f>
        <v>2026</v>
      </c>
      <c r="B135" s="2" t="str">
        <f>IF($A135="","",'Source - Unit List'!B132)</f>
        <v>45</v>
      </c>
      <c r="C135" s="2" t="str">
        <f>IF($A135="","",'Source - Unit List'!C132)</f>
        <v>5</v>
      </c>
      <c r="D135" s="2" t="str">
        <f>IF($A135="","",'Source - Unit List'!D132)</f>
        <v>0128</v>
      </c>
      <c r="E135" s="2" t="str">
        <f>IF($A135="","",'Source - Unit List'!E132)</f>
        <v>WHITING PUBLIC LIBRARY</v>
      </c>
      <c r="F135" s="2" t="str">
        <f>IF($A135="","",'Source - Unit List'!F132)</f>
        <v>NULL</v>
      </c>
      <c r="G135" s="2" t="str">
        <f>IF($A135="","",'Source - Unit List'!G132)</f>
        <v>N</v>
      </c>
      <c r="P135" s="2" t="str">
        <f>IF('Source - Funds'!D132="","",IF('Source - Funds'!J132="N",'Source - Funds'!D132,IF('Source - Funds'!I132='Source - Funds'!B132,'Source - Funds'!D132,"")))</f>
        <v/>
      </c>
      <c r="Q135" s="2" t="str">
        <f>IF($P135="","",'Source - Funds'!F132)</f>
        <v/>
      </c>
      <c r="R135" s="2" t="str">
        <f>IF($P135="","",'Source - Funds'!G132)</f>
        <v/>
      </c>
      <c r="S135" s="2" t="str">
        <f>IF($P135="","",'Source - Funds'!H132)</f>
        <v/>
      </c>
    </row>
    <row r="136" spans="1:19" x14ac:dyDescent="0.3">
      <c r="A136" s="2" t="str">
        <f>IF('Source - Unit List'!G133="","",IF('Source - Unit List'!G133="N",'Source - Unit List'!A133,IF('Source - Unit List'!F133='Source - Unit List'!B133,'Source - Unit List'!A133,"")))</f>
        <v>2026</v>
      </c>
      <c r="B136" s="2" t="str">
        <f>IF($A136="","",'Source - Unit List'!B133)</f>
        <v>45</v>
      </c>
      <c r="C136" s="2" t="str">
        <f>IF($A136="","",'Source - Unit List'!C133)</f>
        <v>5</v>
      </c>
      <c r="D136" s="2" t="str">
        <f>IF($A136="","",'Source - Unit List'!D133)</f>
        <v>0129</v>
      </c>
      <c r="E136" s="2" t="str">
        <f>IF($A136="","",'Source - Unit List'!E133)</f>
        <v>LAKE COUNTY PUBLIC LIBRARY</v>
      </c>
      <c r="F136" s="2" t="str">
        <f>IF($A136="","",'Source - Unit List'!F133)</f>
        <v>NULL</v>
      </c>
      <c r="G136" s="2" t="str">
        <f>IF($A136="","",'Source - Unit List'!G133)</f>
        <v>N</v>
      </c>
      <c r="P136" s="2" t="str">
        <f>IF('Source - Funds'!D133="","",IF('Source - Funds'!J133="N",'Source - Funds'!D133,IF('Source - Funds'!I133='Source - Funds'!B133,'Source - Funds'!D133,"")))</f>
        <v/>
      </c>
      <c r="Q136" s="2" t="str">
        <f>IF($P136="","",'Source - Funds'!F133)</f>
        <v/>
      </c>
      <c r="R136" s="2" t="str">
        <f>IF($P136="","",'Source - Funds'!G133)</f>
        <v/>
      </c>
      <c r="S136" s="2" t="str">
        <f>IF($P136="","",'Source - Funds'!H133)</f>
        <v/>
      </c>
    </row>
    <row r="137" spans="1:19" x14ac:dyDescent="0.3">
      <c r="A137" s="2" t="str">
        <f>IF('Source - Unit List'!G134="","",IF('Source - Unit List'!G134="N",'Source - Unit List'!A134,IF('Source - Unit List'!F134='Source - Unit List'!B134,'Source - Unit List'!A134,"")))</f>
        <v>2026</v>
      </c>
      <c r="B137" s="2" t="str">
        <f>IF($A137="","",'Source - Unit List'!B134)</f>
        <v>45</v>
      </c>
      <c r="C137" s="2" t="str">
        <f>IF($A137="","",'Source - Unit List'!C134)</f>
        <v>5</v>
      </c>
      <c r="D137" s="2" t="str">
        <f>IF($A137="","",'Source - Unit List'!D134)</f>
        <v>0276</v>
      </c>
      <c r="E137" s="2" t="str">
        <f>IF($A137="","",'Source - Unit List'!E134)</f>
        <v>CROWN POINT COMMUNITY PUBLIC LIBRARY</v>
      </c>
      <c r="F137" s="2" t="str">
        <f>IF($A137="","",'Source - Unit List'!F134)</f>
        <v>NULL</v>
      </c>
      <c r="G137" s="2" t="str">
        <f>IF($A137="","",'Source - Unit List'!G134)</f>
        <v>N</v>
      </c>
      <c r="P137" s="2" t="str">
        <f>IF('Source - Funds'!D134="","",IF('Source - Funds'!J134="N",'Source - Funds'!D134,IF('Source - Funds'!I134='Source - Funds'!B134,'Source - Funds'!D134,"")))</f>
        <v/>
      </c>
      <c r="Q137" s="2" t="str">
        <f>IF($P137="","",'Source - Funds'!F134)</f>
        <v/>
      </c>
      <c r="R137" s="2" t="str">
        <f>IF($P137="","",'Source - Funds'!G134)</f>
        <v/>
      </c>
      <c r="S137" s="2" t="str">
        <f>IF($P137="","",'Source - Funds'!H134)</f>
        <v/>
      </c>
    </row>
    <row r="138" spans="1:19" x14ac:dyDescent="0.3">
      <c r="A138" s="2" t="str">
        <f>IF('Source - Unit List'!G135="","",IF('Source - Unit List'!G135="N",'Source - Unit List'!A135,IF('Source - Unit List'!F135='Source - Unit List'!B135,'Source - Unit List'!A135,"")))</f>
        <v>2026</v>
      </c>
      <c r="B138" s="2" t="str">
        <f>IF($A138="","",'Source - Unit List'!B135)</f>
        <v>46</v>
      </c>
      <c r="C138" s="2" t="str">
        <f>IF($A138="","",'Source - Unit List'!C135)</f>
        <v>5</v>
      </c>
      <c r="D138" s="2" t="str">
        <f>IF($A138="","",'Source - Unit List'!D135)</f>
        <v>0130</v>
      </c>
      <c r="E138" s="2" t="str">
        <f>IF($A138="","",'Source - Unit List'!E135)</f>
        <v>MICHIGAN CITY PUBLIC LIBRARY</v>
      </c>
      <c r="F138" s="2" t="str">
        <f>IF($A138="","",'Source - Unit List'!F135)</f>
        <v>NULL</v>
      </c>
      <c r="G138" s="2" t="str">
        <f>IF($A138="","",'Source - Unit List'!G135)</f>
        <v>N</v>
      </c>
      <c r="P138" s="2" t="str">
        <f>IF('Source - Funds'!D135="","",IF('Source - Funds'!J135="N",'Source - Funds'!D135,IF('Source - Funds'!I135='Source - Funds'!B135,'Source - Funds'!D135,"")))</f>
        <v/>
      </c>
      <c r="Q138" s="2" t="str">
        <f>IF($P138="","",'Source - Funds'!F135)</f>
        <v/>
      </c>
      <c r="R138" s="2" t="str">
        <f>IF($P138="","",'Source - Funds'!G135)</f>
        <v/>
      </c>
      <c r="S138" s="2" t="str">
        <f>IF($P138="","",'Source - Funds'!H135)</f>
        <v/>
      </c>
    </row>
    <row r="139" spans="1:19" x14ac:dyDescent="0.3">
      <c r="A139" s="2" t="str">
        <f>IF('Source - Unit List'!G136="","",IF('Source - Unit List'!G136="N",'Source - Unit List'!A136,IF('Source - Unit List'!F136='Source - Unit List'!B136,'Source - Unit List'!A136,"")))</f>
        <v>2026</v>
      </c>
      <c r="B139" s="2" t="str">
        <f>IF($A139="","",'Source - Unit List'!B136)</f>
        <v>46</v>
      </c>
      <c r="C139" s="2" t="str">
        <f>IF($A139="","",'Source - Unit List'!C136)</f>
        <v>5</v>
      </c>
      <c r="D139" s="2" t="str">
        <f>IF($A139="","",'Source - Unit List'!D136)</f>
        <v>0131</v>
      </c>
      <c r="E139" s="2" t="str">
        <f>IF($A139="","",'Source - Unit List'!E136)</f>
        <v>WANATAH PUBLIC LIBRARY</v>
      </c>
      <c r="F139" s="2" t="str">
        <f>IF($A139="","",'Source - Unit List'!F136)</f>
        <v>NULL</v>
      </c>
      <c r="G139" s="2" t="str">
        <f>IF($A139="","",'Source - Unit List'!G136)</f>
        <v>N</v>
      </c>
      <c r="P139" s="2" t="str">
        <f>IF('Source - Funds'!D136="","",IF('Source - Funds'!J136="N",'Source - Funds'!D136,IF('Source - Funds'!I136='Source - Funds'!B136,'Source - Funds'!D136,"")))</f>
        <v>0048</v>
      </c>
      <c r="Q139" s="2" t="str">
        <f>IF($P139="","",'Source - Funds'!F136)</f>
        <v>2011</v>
      </c>
      <c r="R139" s="2" t="str">
        <f>IF($P139="","",'Source - Funds'!G136)</f>
        <v>LIRF</v>
      </c>
      <c r="S139" s="2">
        <f>IF($P139="","",'Source - Funds'!H136)</f>
        <v>10000</v>
      </c>
    </row>
    <row r="140" spans="1:19" x14ac:dyDescent="0.3">
      <c r="A140" s="2" t="str">
        <f>IF('Source - Unit List'!G137="","",IF('Source - Unit List'!G137="N",'Source - Unit List'!A137,IF('Source - Unit List'!F137='Source - Unit List'!B137,'Source - Unit List'!A137,"")))</f>
        <v>2026</v>
      </c>
      <c r="B140" s="2" t="str">
        <f>IF($A140="","",'Source - Unit List'!B137)</f>
        <v>46</v>
      </c>
      <c r="C140" s="2" t="str">
        <f>IF($A140="","",'Source - Unit List'!C137)</f>
        <v>5</v>
      </c>
      <c r="D140" s="2" t="str">
        <f>IF($A140="","",'Source - Unit List'!D137)</f>
        <v>0132</v>
      </c>
      <c r="E140" s="2" t="str">
        <f>IF($A140="","",'Source - Unit List'!E137)</f>
        <v>WESTVILLE PUBLIC LIBRARY</v>
      </c>
      <c r="F140" s="2" t="str">
        <f>IF($A140="","",'Source - Unit List'!F137)</f>
        <v>NULL</v>
      </c>
      <c r="G140" s="2" t="str">
        <f>IF($A140="","",'Source - Unit List'!G137)</f>
        <v>N</v>
      </c>
      <c r="P140" s="2" t="str">
        <f>IF('Source - Funds'!D137="","",IF('Source - Funds'!J137="N",'Source - Funds'!D137,IF('Source - Funds'!I137='Source - Funds'!B137,'Source - Funds'!D137,"")))</f>
        <v>0048</v>
      </c>
      <c r="Q140" s="2" t="str">
        <f>IF($P140="","",'Source - Funds'!F137)</f>
        <v>0101</v>
      </c>
      <c r="R140" s="2" t="str">
        <f>IF($P140="","",'Source - Funds'!G137)</f>
        <v>GENERAL</v>
      </c>
      <c r="S140" s="2">
        <f>IF($P140="","",'Source - Funds'!H137)</f>
        <v>845333</v>
      </c>
    </row>
    <row r="141" spans="1:19" x14ac:dyDescent="0.3">
      <c r="A141" s="2" t="str">
        <f>IF('Source - Unit List'!G138="","",IF('Source - Unit List'!G138="N",'Source - Unit List'!A138,IF('Source - Unit List'!F138='Source - Unit List'!B138,'Source - Unit List'!A138,"")))</f>
        <v>2026</v>
      </c>
      <c r="B141" s="2" t="str">
        <f>IF($A141="","",'Source - Unit List'!B138)</f>
        <v>46</v>
      </c>
      <c r="C141" s="2" t="str">
        <f>IF($A141="","",'Source - Unit List'!C138)</f>
        <v>5</v>
      </c>
      <c r="D141" s="2" t="str">
        <f>IF($A141="","",'Source - Unit List'!D138)</f>
        <v>0277</v>
      </c>
      <c r="E141" s="2" t="str">
        <f>IF($A141="","",'Source - Unit List'!E138)</f>
        <v>LAPORTE COUNTY PUBLIC LIBRARY</v>
      </c>
      <c r="F141" s="2" t="str">
        <f>IF($A141="","",'Source - Unit List'!F138)</f>
        <v>NULL</v>
      </c>
      <c r="G141" s="2" t="str">
        <f>IF($A141="","",'Source - Unit List'!G138)</f>
        <v>N</v>
      </c>
      <c r="P141" s="2" t="str">
        <f>IF('Source - Funds'!D138="","",IF('Source - Funds'!J138="N",'Source - Funds'!D138,IF('Source - Funds'!I138='Source - Funds'!B138,'Source - Funds'!D138,"")))</f>
        <v>0048</v>
      </c>
      <c r="Q141" s="2" t="str">
        <f>IF($P141="","",'Source - Funds'!F138)</f>
        <v>0061</v>
      </c>
      <c r="R141" s="2" t="str">
        <f>IF($P141="","",'Source - Funds'!G138)</f>
        <v>RAINY DAY</v>
      </c>
      <c r="S141" s="2">
        <f>IF($P141="","",'Source - Funds'!H138)</f>
        <v>10000</v>
      </c>
    </row>
    <row r="142" spans="1:19" x14ac:dyDescent="0.3">
      <c r="A142" s="2" t="str">
        <f>IF('Source - Unit List'!G139="","",IF('Source - Unit List'!G139="N",'Source - Unit List'!A139,IF('Source - Unit List'!F139='Source - Unit List'!B139,'Source - Unit List'!A139,"")))</f>
        <v>2026</v>
      </c>
      <c r="B142" s="2" t="str">
        <f>IF($A142="","",'Source - Unit List'!B139)</f>
        <v>46</v>
      </c>
      <c r="C142" s="2" t="str">
        <f>IF($A142="","",'Source - Unit List'!C139)</f>
        <v>5</v>
      </c>
      <c r="D142" s="2" t="str">
        <f>IF($A142="","",'Source - Unit List'!D139)</f>
        <v>0281</v>
      </c>
      <c r="E142" s="2" t="str">
        <f>IF($A142="","",'Source - Unit List'!E139)</f>
        <v>LACROSSE PUBLIC LIBRARY</v>
      </c>
      <c r="F142" s="2" t="str">
        <f>IF($A142="","",'Source - Unit List'!F139)</f>
        <v>NULL</v>
      </c>
      <c r="G142" s="2" t="str">
        <f>IF($A142="","",'Source - Unit List'!G139)</f>
        <v>N</v>
      </c>
      <c r="P142" s="2" t="str">
        <f>IF('Source - Funds'!D139="","",IF('Source - Funds'!J139="N",'Source - Funds'!D139,IF('Source - Funds'!I139='Source - Funds'!B139,'Source - Funds'!D139,"")))</f>
        <v>0259</v>
      </c>
      <c r="Q142" s="2" t="str">
        <f>IF($P142="","",'Source - Funds'!F139)</f>
        <v>0061</v>
      </c>
      <c r="R142" s="2" t="str">
        <f>IF($P142="","",'Source - Funds'!G139)</f>
        <v>RAINY DAY</v>
      </c>
      <c r="S142" s="2">
        <f>IF($P142="","",'Source - Funds'!H139)</f>
        <v>45000</v>
      </c>
    </row>
    <row r="143" spans="1:19" x14ac:dyDescent="0.3">
      <c r="A143" s="2" t="str">
        <f>IF('Source - Unit List'!G140="","",IF('Source - Unit List'!G140="N",'Source - Unit List'!A140,IF('Source - Unit List'!F140='Source - Unit List'!B140,'Source - Unit List'!A140,"")))</f>
        <v>2026</v>
      </c>
      <c r="B143" s="2" t="str">
        <f>IF($A143="","",'Source - Unit List'!B140)</f>
        <v>47</v>
      </c>
      <c r="C143" s="2" t="str">
        <f>IF($A143="","",'Source - Unit List'!C140)</f>
        <v>5</v>
      </c>
      <c r="D143" s="2" t="str">
        <f>IF($A143="","",'Source - Unit List'!D140)</f>
        <v>0135</v>
      </c>
      <c r="E143" s="2" t="str">
        <f>IF($A143="","",'Source - Unit List'!E140)</f>
        <v>BEDFORD PUBLIC LIBRARY</v>
      </c>
      <c r="F143" s="2" t="str">
        <f>IF($A143="","",'Source - Unit List'!F140)</f>
        <v>NULL</v>
      </c>
      <c r="G143" s="2" t="str">
        <f>IF($A143="","",'Source - Unit List'!G140)</f>
        <v>N</v>
      </c>
      <c r="P143" s="2" t="str">
        <f>IF('Source - Funds'!D140="","",IF('Source - Funds'!J140="N",'Source - Funds'!D140,IF('Source - Funds'!I140='Source - Funds'!B140,'Source - Funds'!D140,"")))</f>
        <v>0259</v>
      </c>
      <c r="Q143" s="2" t="str">
        <f>IF($P143="","",'Source - Funds'!F140)</f>
        <v>0101</v>
      </c>
      <c r="R143" s="2" t="str">
        <f>IF($P143="","",'Source - Funds'!G140)</f>
        <v>GENERAL</v>
      </c>
      <c r="S143" s="2">
        <f>IF($P143="","",'Source - Funds'!H140)</f>
        <v>1437438</v>
      </c>
    </row>
    <row r="144" spans="1:19" x14ac:dyDescent="0.3">
      <c r="A144" s="2" t="str">
        <f>IF('Source - Unit List'!G141="","",IF('Source - Unit List'!G141="N",'Source - Unit List'!A141,IF('Source - Unit List'!F141='Source - Unit List'!B141,'Source - Unit List'!A141,"")))</f>
        <v>2026</v>
      </c>
      <c r="B144" s="2" t="str">
        <f>IF($A144="","",'Source - Unit List'!B141)</f>
        <v>47</v>
      </c>
      <c r="C144" s="2" t="str">
        <f>IF($A144="","",'Source - Unit List'!C141)</f>
        <v>5</v>
      </c>
      <c r="D144" s="2" t="str">
        <f>IF($A144="","",'Source - Unit List'!D141)</f>
        <v>0136</v>
      </c>
      <c r="E144" s="2" t="str">
        <f>IF($A144="","",'Source - Unit List'!E141)</f>
        <v>MITCHELL COMMUNITY PUBLIC LIBRARY</v>
      </c>
      <c r="F144" s="2" t="str">
        <f>IF($A144="","",'Source - Unit List'!F141)</f>
        <v>NULL</v>
      </c>
      <c r="G144" s="2" t="str">
        <f>IF($A144="","",'Source - Unit List'!G141)</f>
        <v>N</v>
      </c>
      <c r="P144" s="2" t="str">
        <f>IF('Source - Funds'!D141="","",IF('Source - Funds'!J141="N",'Source - Funds'!D141,IF('Source - Funds'!I141='Source - Funds'!B141,'Source - Funds'!D141,"")))</f>
        <v>0049</v>
      </c>
      <c r="Q144" s="2" t="str">
        <f>IF($P144="","",'Source - Funds'!F141)</f>
        <v>0101</v>
      </c>
      <c r="R144" s="2" t="str">
        <f>IF($P144="","",'Source - Funds'!G141)</f>
        <v>GENERAL</v>
      </c>
      <c r="S144" s="2">
        <f>IF($P144="","",'Source - Funds'!H141)</f>
        <v>1397068</v>
      </c>
    </row>
    <row r="145" spans="1:19" x14ac:dyDescent="0.3">
      <c r="A145" s="2" t="str">
        <f>IF('Source - Unit List'!G142="","",IF('Source - Unit List'!G142="N",'Source - Unit List'!A142,IF('Source - Unit List'!F142='Source - Unit List'!B142,'Source - Unit List'!A142,"")))</f>
        <v>2026</v>
      </c>
      <c r="B145" s="2" t="str">
        <f>IF($A145="","",'Source - Unit List'!B142)</f>
        <v>48</v>
      </c>
      <c r="C145" s="2" t="str">
        <f>IF($A145="","",'Source - Unit List'!C142)</f>
        <v>5</v>
      </c>
      <c r="D145" s="2" t="str">
        <f>IF($A145="","",'Source - Unit List'!D142)</f>
        <v>0138</v>
      </c>
      <c r="E145" s="2" t="str">
        <f>IF($A145="","",'Source - Unit List'!E142)</f>
        <v>ALEXANDRIA-MONROE PUBLIC LIBRARY</v>
      </c>
      <c r="F145" s="2" t="str">
        <f>IF($A145="","",'Source - Unit List'!F142)</f>
        <v>NULL</v>
      </c>
      <c r="G145" s="2" t="str">
        <f>IF($A145="","",'Source - Unit List'!G142)</f>
        <v>N</v>
      </c>
      <c r="P145" s="2" t="str">
        <f>IF('Source - Funds'!D142="","",IF('Source - Funds'!J142="N",'Source - Funds'!D142,IF('Source - Funds'!I142='Source - Funds'!B142,'Source - Funds'!D142,"")))</f>
        <v>0049</v>
      </c>
      <c r="Q145" s="2" t="str">
        <f>IF($P145="","",'Source - Funds'!F142)</f>
        <v>0061</v>
      </c>
      <c r="R145" s="2" t="str">
        <f>IF($P145="","",'Source - Funds'!G142)</f>
        <v>RAINY DAY</v>
      </c>
      <c r="S145" s="2">
        <f>IF($P145="","",'Source - Funds'!H142)</f>
        <v>50</v>
      </c>
    </row>
    <row r="146" spans="1:19" x14ac:dyDescent="0.3">
      <c r="A146" s="2" t="str">
        <f>IF('Source - Unit List'!G143="","",IF('Source - Unit List'!G143="N",'Source - Unit List'!A143,IF('Source - Unit List'!F143='Source - Unit List'!B143,'Source - Unit List'!A143,"")))</f>
        <v>2026</v>
      </c>
      <c r="B146" s="2" t="str">
        <f>IF($A146="","",'Source - Unit List'!B143)</f>
        <v>48</v>
      </c>
      <c r="C146" s="2" t="str">
        <f>IF($A146="","",'Source - Unit List'!C143)</f>
        <v>5</v>
      </c>
      <c r="D146" s="2" t="str">
        <f>IF($A146="","",'Source - Unit List'!D143)</f>
        <v>0139</v>
      </c>
      <c r="E146" s="2" t="str">
        <f>IF($A146="","",'Source - Unit List'!E143)</f>
        <v>ANDERSON-ANDERSON, STONEY CREEK UNION TO</v>
      </c>
      <c r="F146" s="2" t="str">
        <f>IF($A146="","",'Source - Unit List'!F143)</f>
        <v>NULL</v>
      </c>
      <c r="G146" s="2" t="str">
        <f>IF($A146="","",'Source - Unit List'!G143)</f>
        <v>N</v>
      </c>
      <c r="P146" s="2" t="str">
        <f>IF('Source - Funds'!D143="","",IF('Source - Funds'!J143="N",'Source - Funds'!D143,IF('Source - Funds'!I143='Source - Funds'!B143,'Source - Funds'!D143,"")))</f>
        <v>0050</v>
      </c>
      <c r="Q146" s="2" t="str">
        <f>IF($P146="","",'Source - Funds'!F143)</f>
        <v>0101</v>
      </c>
      <c r="R146" s="2" t="str">
        <f>IF($P146="","",'Source - Funds'!G143)</f>
        <v>GENERAL</v>
      </c>
      <c r="S146" s="2">
        <f>IF($P146="","",'Source - Funds'!H143)</f>
        <v>5195596</v>
      </c>
    </row>
    <row r="147" spans="1:19" x14ac:dyDescent="0.3">
      <c r="A147" s="2" t="str">
        <f>IF('Source - Unit List'!G144="","",IF('Source - Unit List'!G144="N",'Source - Unit List'!A144,IF('Source - Unit List'!F144='Source - Unit List'!B144,'Source - Unit List'!A144,"")))</f>
        <v>2026</v>
      </c>
      <c r="B147" s="2" t="str">
        <f>IF($A147="","",'Source - Unit List'!B144)</f>
        <v>48</v>
      </c>
      <c r="C147" s="2" t="str">
        <f>IF($A147="","",'Source - Unit List'!C144)</f>
        <v>5</v>
      </c>
      <c r="D147" s="2" t="str">
        <f>IF($A147="","",'Source - Unit List'!D144)</f>
        <v>0141</v>
      </c>
      <c r="E147" s="2" t="str">
        <f>IF($A147="","",'Source - Unit List'!E144)</f>
        <v>PENDLETON COMMUNITY PUBLIC LIBRARY</v>
      </c>
      <c r="F147" s="2" t="str">
        <f>IF($A147="","",'Source - Unit List'!F144)</f>
        <v>NULL</v>
      </c>
      <c r="G147" s="2" t="str">
        <f>IF($A147="","",'Source - Unit List'!G144)</f>
        <v>N</v>
      </c>
      <c r="P147" s="2" t="str">
        <f>IF('Source - Funds'!D144="","",IF('Source - Funds'!J144="N",'Source - Funds'!D144,IF('Source - Funds'!I144='Source - Funds'!B144,'Source - Funds'!D144,"")))</f>
        <v>0052</v>
      </c>
      <c r="Q147" s="2" t="str">
        <f>IF($P147="","",'Source - Funds'!F144)</f>
        <v>0101</v>
      </c>
      <c r="R147" s="2" t="str">
        <f>IF($P147="","",'Source - Funds'!G144)</f>
        <v>GENERAL</v>
      </c>
      <c r="S147" s="2">
        <f>IF($P147="","",'Source - Funds'!H144)</f>
        <v>496634</v>
      </c>
    </row>
    <row r="148" spans="1:19" x14ac:dyDescent="0.3">
      <c r="A148" s="2" t="str">
        <f>IF('Source - Unit List'!G145="","",IF('Source - Unit List'!G145="N",'Source - Unit List'!A145,IF('Source - Unit List'!F145='Source - Unit List'!B145,'Source - Unit List'!A145,"")))</f>
        <v>2026</v>
      </c>
      <c r="B148" s="2" t="str">
        <f>IF($A148="","",'Source - Unit List'!B145)</f>
        <v>48</v>
      </c>
      <c r="C148" s="2" t="str">
        <f>IF($A148="","",'Source - Unit List'!C145)</f>
        <v>5</v>
      </c>
      <c r="D148" s="2" t="str">
        <f>IF($A148="","",'Source - Unit List'!D145)</f>
        <v>0290</v>
      </c>
      <c r="E148" s="2" t="str">
        <f>IF($A148="","",'Source - Unit List'!E145)</f>
        <v>NORTH MADISON COUNTY LIBRARY SYSTEM</v>
      </c>
      <c r="F148" s="2" t="str">
        <f>IF($A148="","",'Source - Unit List'!F145)</f>
        <v>NULL</v>
      </c>
      <c r="G148" s="2" t="str">
        <f>IF($A148="","",'Source - Unit List'!G145)</f>
        <v>N</v>
      </c>
      <c r="P148" s="2" t="str">
        <f>IF('Source - Funds'!D145="","",IF('Source - Funds'!J145="N",'Source - Funds'!D145,IF('Source - Funds'!I145='Source - Funds'!B145,'Source - Funds'!D145,"")))</f>
        <v>0052</v>
      </c>
      <c r="Q148" s="2" t="str">
        <f>IF($P148="","",'Source - Funds'!F145)</f>
        <v>0061</v>
      </c>
      <c r="R148" s="2" t="str">
        <f>IF($P148="","",'Source - Funds'!G145)</f>
        <v>RAINY DAY</v>
      </c>
      <c r="S148" s="2">
        <f>IF($P148="","",'Source - Funds'!H145)</f>
        <v>7600</v>
      </c>
    </row>
    <row r="149" spans="1:19" x14ac:dyDescent="0.3">
      <c r="A149" s="2" t="str">
        <f>IF('Source - Unit List'!G146="","",IF('Source - Unit List'!G146="N",'Source - Unit List'!A146,IF('Source - Unit List'!F146='Source - Unit List'!B146,'Source - Unit List'!A146,"")))</f>
        <v>2026</v>
      </c>
      <c r="B149" s="2" t="str">
        <f>IF($A149="","",'Source - Unit List'!B146)</f>
        <v>49</v>
      </c>
      <c r="C149" s="2" t="str">
        <f>IF($A149="","",'Source - Unit List'!C146)</f>
        <v>5</v>
      </c>
      <c r="D149" s="2" t="str">
        <f>IF($A149="","",'Source - Unit List'!D146)</f>
        <v>0143</v>
      </c>
      <c r="E149" s="2" t="str">
        <f>IF($A149="","",'Source - Unit List'!E146)</f>
        <v>SPEEDWAY CITY PUBLIC LIBRARY</v>
      </c>
      <c r="F149" s="2" t="str">
        <f>IF($A149="","",'Source - Unit List'!F146)</f>
        <v>NULL</v>
      </c>
      <c r="G149" s="2" t="str">
        <f>IF($A149="","",'Source - Unit List'!G146)</f>
        <v>N</v>
      </c>
      <c r="P149" s="2" t="str">
        <f>IF('Source - Funds'!D146="","",IF('Source - Funds'!J146="N",'Source - Funds'!D146,IF('Source - Funds'!I146='Source - Funds'!B146,'Source - Funds'!D146,"")))</f>
        <v>0052</v>
      </c>
      <c r="Q149" s="2" t="str">
        <f>IF($P149="","",'Source - Funds'!F146)</f>
        <v>2011</v>
      </c>
      <c r="R149" s="2" t="str">
        <f>IF($P149="","",'Source - Funds'!G146)</f>
        <v>LIRF</v>
      </c>
      <c r="S149" s="2">
        <f>IF($P149="","",'Source - Funds'!H146)</f>
        <v>5560</v>
      </c>
    </row>
    <row r="150" spans="1:19" x14ac:dyDescent="0.3">
      <c r="A150" s="2" t="str">
        <f>IF('Source - Unit List'!G147="","",IF('Source - Unit List'!G147="N",'Source - Unit List'!A147,IF('Source - Unit List'!F147='Source - Unit List'!B147,'Source - Unit List'!A147,"")))</f>
        <v>2026</v>
      </c>
      <c r="B150" s="2" t="str">
        <f>IF($A150="","",'Source - Unit List'!B147)</f>
        <v>49</v>
      </c>
      <c r="C150" s="2" t="str">
        <f>IF($A150="","",'Source - Unit List'!C147)</f>
        <v>5</v>
      </c>
      <c r="D150" s="2" t="str">
        <f>IF($A150="","",'Source - Unit List'!D147)</f>
        <v>0144</v>
      </c>
      <c r="E150" s="2" t="str">
        <f>IF($A150="","",'Source - Unit List'!E147)</f>
        <v>INDIANAPOLIS-MARION COUNTY PUB LIBRARY</v>
      </c>
      <c r="F150" s="2" t="str">
        <f>IF($A150="","",'Source - Unit List'!F147)</f>
        <v>NULL</v>
      </c>
      <c r="G150" s="2" t="str">
        <f>IF($A150="","",'Source - Unit List'!G147)</f>
        <v>N</v>
      </c>
      <c r="P150" s="2" t="str">
        <f>IF('Source - Funds'!D147="","",IF('Source - Funds'!J147="N",'Source - Funds'!D147,IF('Source - Funds'!I147='Source - Funds'!B147,'Source - Funds'!D147,"")))</f>
        <v>0271</v>
      </c>
      <c r="Q150" s="2" t="str">
        <f>IF($P150="","",'Source - Funds'!F147)</f>
        <v>2011</v>
      </c>
      <c r="R150" s="2" t="str">
        <f>IF($P150="","",'Source - Funds'!G147)</f>
        <v>LIRF</v>
      </c>
      <c r="S150" s="2">
        <f>IF($P150="","",'Source - Funds'!H147)</f>
        <v>11000</v>
      </c>
    </row>
    <row r="151" spans="1:19" x14ac:dyDescent="0.3">
      <c r="A151" s="2" t="str">
        <f>IF('Source - Unit List'!G148="","",IF('Source - Unit List'!G148="N",'Source - Unit List'!A148,IF('Source - Unit List'!F148='Source - Unit List'!B148,'Source - Unit List'!A148,"")))</f>
        <v>2026</v>
      </c>
      <c r="B151" s="2" t="str">
        <f>IF($A151="","",'Source - Unit List'!B148)</f>
        <v>50</v>
      </c>
      <c r="C151" s="2" t="str">
        <f>IF($A151="","",'Source - Unit List'!C148)</f>
        <v>5</v>
      </c>
      <c r="D151" s="2" t="str">
        <f>IF($A151="","",'Source - Unit List'!D148)</f>
        <v>0145</v>
      </c>
      <c r="E151" s="2" t="str">
        <f>IF($A151="","",'Source - Unit List'!E148)</f>
        <v>ARGOS PUBLIC LIBRARY</v>
      </c>
      <c r="F151" s="2" t="str">
        <f>IF($A151="","",'Source - Unit List'!F148)</f>
        <v>NULL</v>
      </c>
      <c r="G151" s="2" t="str">
        <f>IF($A151="","",'Source - Unit List'!G148)</f>
        <v>N</v>
      </c>
      <c r="P151" s="2" t="str">
        <f>IF('Source - Funds'!D148="","",IF('Source - Funds'!J148="N",'Source - Funds'!D148,IF('Source - Funds'!I148='Source - Funds'!B148,'Source - Funds'!D148,"")))</f>
        <v>0271</v>
      </c>
      <c r="Q151" s="2" t="str">
        <f>IF($P151="","",'Source - Funds'!F148)</f>
        <v>0101</v>
      </c>
      <c r="R151" s="2" t="str">
        <f>IF($P151="","",'Source - Funds'!G148)</f>
        <v>GENERAL</v>
      </c>
      <c r="S151" s="2">
        <f>IF($P151="","",'Source - Funds'!H148)</f>
        <v>124598</v>
      </c>
    </row>
    <row r="152" spans="1:19" x14ac:dyDescent="0.3">
      <c r="A152" s="2" t="str">
        <f>IF('Source - Unit List'!G149="","",IF('Source - Unit List'!G149="N",'Source - Unit List'!A149,IF('Source - Unit List'!F149='Source - Unit List'!B149,'Source - Unit List'!A149,"")))</f>
        <v>2026</v>
      </c>
      <c r="B152" s="2" t="str">
        <f>IF($A152="","",'Source - Unit List'!B149)</f>
        <v>50</v>
      </c>
      <c r="C152" s="2" t="str">
        <f>IF($A152="","",'Source - Unit List'!C149)</f>
        <v>5</v>
      </c>
      <c r="D152" s="2" t="str">
        <f>IF($A152="","",'Source - Unit List'!D149)</f>
        <v>0146</v>
      </c>
      <c r="E152" s="2" t="str">
        <f>IF($A152="","",'Source - Unit List'!E149)</f>
        <v>BOURBON PUBLIC LIBRARY</v>
      </c>
      <c r="F152" s="2" t="str">
        <f>IF($A152="","",'Source - Unit List'!F149)</f>
        <v>NULL</v>
      </c>
      <c r="G152" s="2" t="str">
        <f>IF($A152="","",'Source - Unit List'!G149)</f>
        <v>N</v>
      </c>
      <c r="P152" s="2" t="str">
        <f>IF('Source - Funds'!D149="","",IF('Source - Funds'!J149="N",'Source - Funds'!D149,IF('Source - Funds'!I149='Source - Funds'!B149,'Source - Funds'!D149,"")))</f>
        <v>0300</v>
      </c>
      <c r="Q152" s="2" t="str">
        <f>IF($P152="","",'Source - Funds'!F149)</f>
        <v>0101</v>
      </c>
      <c r="R152" s="2" t="str">
        <f>IF($P152="","",'Source - Funds'!G149)</f>
        <v>GENERAL</v>
      </c>
      <c r="S152" s="2">
        <f>IF($P152="","",'Source - Funds'!H149)</f>
        <v>285991</v>
      </c>
    </row>
    <row r="153" spans="1:19" x14ac:dyDescent="0.3">
      <c r="A153" s="2" t="str">
        <f>IF('Source - Unit List'!G150="","",IF('Source - Unit List'!G150="N",'Source - Unit List'!A150,IF('Source - Unit List'!F150='Source - Unit List'!B150,'Source - Unit List'!A150,"")))</f>
        <v>2026</v>
      </c>
      <c r="B153" s="2" t="str">
        <f>IF($A153="","",'Source - Unit List'!B150)</f>
        <v>50</v>
      </c>
      <c r="C153" s="2" t="str">
        <f>IF($A153="","",'Source - Unit List'!C150)</f>
        <v>5</v>
      </c>
      <c r="D153" s="2" t="str">
        <f>IF($A153="","",'Source - Unit List'!D150)</f>
        <v>0147</v>
      </c>
      <c r="E153" s="2" t="str">
        <f>IF($A153="","",'Source - Unit List'!E150)</f>
        <v>BREMEN PUBLIC LIBRARY</v>
      </c>
      <c r="F153" s="2" t="str">
        <f>IF($A153="","",'Source - Unit List'!F150)</f>
        <v>NULL</v>
      </c>
      <c r="G153" s="2" t="str">
        <f>IF($A153="","",'Source - Unit List'!G150)</f>
        <v>N</v>
      </c>
      <c r="P153" s="2" t="str">
        <f>IF('Source - Funds'!D150="","",IF('Source - Funds'!J150="N",'Source - Funds'!D150,IF('Source - Funds'!I150='Source - Funds'!B150,'Source - Funds'!D150,"")))</f>
        <v>0300</v>
      </c>
      <c r="Q153" s="2" t="str">
        <f>IF($P153="","",'Source - Funds'!F150)</f>
        <v>2011</v>
      </c>
      <c r="R153" s="2" t="str">
        <f>IF($P153="","",'Source - Funds'!G150)</f>
        <v>LIRF</v>
      </c>
      <c r="S153" s="2">
        <f>IF($P153="","",'Source - Funds'!H150)</f>
        <v>0</v>
      </c>
    </row>
    <row r="154" spans="1:19" x14ac:dyDescent="0.3">
      <c r="A154" s="2" t="str">
        <f>IF('Source - Unit List'!G151="","",IF('Source - Unit List'!G151="N",'Source - Unit List'!A151,IF('Source - Unit List'!F151='Source - Unit List'!B151,'Source - Unit List'!A151,"")))</f>
        <v>2026</v>
      </c>
      <c r="B154" s="2" t="str">
        <f>IF($A154="","",'Source - Unit List'!B151)</f>
        <v>50</v>
      </c>
      <c r="C154" s="2" t="str">
        <f>IF($A154="","",'Source - Unit List'!C151)</f>
        <v>5</v>
      </c>
      <c r="D154" s="2" t="str">
        <f>IF($A154="","",'Source - Unit List'!D151)</f>
        <v>0148</v>
      </c>
      <c r="E154" s="2" t="str">
        <f>IF($A154="","",'Source - Unit List'!E151)</f>
        <v>CULVER PUBLIC LIBRARY</v>
      </c>
      <c r="F154" s="2" t="str">
        <f>IF($A154="","",'Source - Unit List'!F151)</f>
        <v>NULL</v>
      </c>
      <c r="G154" s="2" t="str">
        <f>IF($A154="","",'Source - Unit List'!G151)</f>
        <v>N</v>
      </c>
      <c r="P154" s="2" t="str">
        <f>IF('Source - Funds'!D151="","",IF('Source - Funds'!J151="N",'Source - Funds'!D151,IF('Source - Funds'!I151='Source - Funds'!B151,'Source - Funds'!D151,"")))</f>
        <v>0300</v>
      </c>
      <c r="Q154" s="2" t="str">
        <f>IF($P154="","",'Source - Funds'!F151)</f>
        <v>0283</v>
      </c>
      <c r="R154" s="2" t="str">
        <f>IF($P154="","",'Source - Funds'!G151)</f>
        <v>L/R PAYMENT</v>
      </c>
      <c r="S154" s="2">
        <f>IF($P154="","",'Source - Funds'!H151)</f>
        <v>98982</v>
      </c>
    </row>
    <row r="155" spans="1:19" x14ac:dyDescent="0.3">
      <c r="A155" s="2" t="str">
        <f>IF('Source - Unit List'!G152="","",IF('Source - Unit List'!G152="N",'Source - Unit List'!A152,IF('Source - Unit List'!F152='Source - Unit List'!B152,'Source - Unit List'!A152,"")))</f>
        <v>2026</v>
      </c>
      <c r="B155" s="2" t="str">
        <f>IF($A155="","",'Source - Unit List'!B152)</f>
        <v>50</v>
      </c>
      <c r="C155" s="2" t="str">
        <f>IF($A155="","",'Source - Unit List'!C152)</f>
        <v>5</v>
      </c>
      <c r="D155" s="2" t="str">
        <f>IF($A155="","",'Source - Unit List'!D152)</f>
        <v>0149</v>
      </c>
      <c r="E155" s="2" t="str">
        <f>IF($A155="","",'Source - Unit List'!E152)</f>
        <v>PLYMOUTH PUBLIC LIBRARY</v>
      </c>
      <c r="F155" s="2" t="str">
        <f>IF($A155="","",'Source - Unit List'!F152)</f>
        <v>NULL</v>
      </c>
      <c r="G155" s="2" t="str">
        <f>IF($A155="","",'Source - Unit List'!G152)</f>
        <v>N</v>
      </c>
      <c r="P155" s="2" t="str">
        <f>IF('Source - Funds'!D152="","",IF('Source - Funds'!J152="N",'Source - Funds'!D152,IF('Source - Funds'!I152='Source - Funds'!B152,'Source - Funds'!D152,"")))</f>
        <v>0054</v>
      </c>
      <c r="Q155" s="2" t="str">
        <f>IF($P155="","",'Source - Funds'!F152)</f>
        <v>0101</v>
      </c>
      <c r="R155" s="2" t="str">
        <f>IF($P155="","",'Source - Funds'!G152)</f>
        <v>GENERAL</v>
      </c>
      <c r="S155" s="2">
        <f>IF($P155="","",'Source - Funds'!H152)</f>
        <v>1181960</v>
      </c>
    </row>
    <row r="156" spans="1:19" x14ac:dyDescent="0.3">
      <c r="A156" s="2" t="str">
        <f>IF('Source - Unit List'!G153="","",IF('Source - Unit List'!G153="N",'Source - Unit List'!A153,IF('Source - Unit List'!F153='Source - Unit List'!B153,'Source - Unit List'!A153,"")))</f>
        <v>2026</v>
      </c>
      <c r="B156" s="2" t="str">
        <f>IF($A156="","",'Source - Unit List'!B153)</f>
        <v>51</v>
      </c>
      <c r="C156" s="2" t="str">
        <f>IF($A156="","",'Source - Unit List'!C153)</f>
        <v>5</v>
      </c>
      <c r="D156" s="2" t="str">
        <f>IF($A156="","",'Source - Unit List'!D153)</f>
        <v>0150</v>
      </c>
      <c r="E156" s="2" t="str">
        <f>IF($A156="","",'Source - Unit List'!E153)</f>
        <v>LOOGOOTEE PUBLIC LIBRARY</v>
      </c>
      <c r="F156" s="2" t="str">
        <f>IF($A156="","",'Source - Unit List'!F153)</f>
        <v>NULL</v>
      </c>
      <c r="G156" s="2" t="str">
        <f>IF($A156="","",'Source - Unit List'!G153)</f>
        <v>N</v>
      </c>
      <c r="P156" s="2" t="str">
        <f>IF('Source - Funds'!D153="","",IF('Source - Funds'!J153="N",'Source - Funds'!D153,IF('Source - Funds'!I153='Source - Funds'!B153,'Source - Funds'!D153,"")))</f>
        <v/>
      </c>
      <c r="Q156" s="2" t="str">
        <f>IF($P156="","",'Source - Funds'!F153)</f>
        <v/>
      </c>
      <c r="R156" s="2" t="str">
        <f>IF($P156="","",'Source - Funds'!G153)</f>
        <v/>
      </c>
      <c r="S156" s="2" t="str">
        <f>IF($P156="","",'Source - Funds'!H153)</f>
        <v/>
      </c>
    </row>
    <row r="157" spans="1:19" x14ac:dyDescent="0.3">
      <c r="A157" s="2" t="str">
        <f>IF('Source - Unit List'!G154="","",IF('Source - Unit List'!G154="N",'Source - Unit List'!A154,IF('Source - Unit List'!F154='Source - Unit List'!B154,'Source - Unit List'!A154,"")))</f>
        <v>2026</v>
      </c>
      <c r="B157" s="2" t="str">
        <f>IF($A157="","",'Source - Unit List'!B154)</f>
        <v>51</v>
      </c>
      <c r="C157" s="2" t="str">
        <f>IF($A157="","",'Source - Unit List'!C154)</f>
        <v>5</v>
      </c>
      <c r="D157" s="2" t="str">
        <f>IF($A157="","",'Source - Unit List'!D154)</f>
        <v>0151</v>
      </c>
      <c r="E157" s="2" t="str">
        <f>IF($A157="","",'Source - Unit List'!E154)</f>
        <v>SHOALS PUBLIC LIBRARY</v>
      </c>
      <c r="F157" s="2" t="str">
        <f>IF($A157="","",'Source - Unit List'!F154)</f>
        <v>NULL</v>
      </c>
      <c r="G157" s="2" t="str">
        <f>IF($A157="","",'Source - Unit List'!G154)</f>
        <v>N</v>
      </c>
      <c r="P157" s="2" t="str">
        <f>IF('Source - Funds'!D154="","",IF('Source - Funds'!J154="N",'Source - Funds'!D154,IF('Source - Funds'!I154='Source - Funds'!B154,'Source - Funds'!D154,"")))</f>
        <v/>
      </c>
      <c r="Q157" s="2" t="str">
        <f>IF($P157="","",'Source - Funds'!F154)</f>
        <v/>
      </c>
      <c r="R157" s="2" t="str">
        <f>IF($P157="","",'Source - Funds'!G154)</f>
        <v/>
      </c>
      <c r="S157" s="2" t="str">
        <f>IF($P157="","",'Source - Funds'!H154)</f>
        <v/>
      </c>
    </row>
    <row r="158" spans="1:19" x14ac:dyDescent="0.3">
      <c r="A158" s="2" t="str">
        <f>IF('Source - Unit List'!G155="","",IF('Source - Unit List'!G155="N",'Source - Unit List'!A155,IF('Source - Unit List'!F155='Source - Unit List'!B155,'Source - Unit List'!A155,"")))</f>
        <v>2026</v>
      </c>
      <c r="B158" s="2" t="str">
        <f>IF($A158="","",'Source - Unit List'!B155)</f>
        <v>52</v>
      </c>
      <c r="C158" s="2" t="str">
        <f>IF($A158="","",'Source - Unit List'!C155)</f>
        <v>5</v>
      </c>
      <c r="D158" s="2" t="str">
        <f>IF($A158="","",'Source - Unit List'!D155)</f>
        <v>0152</v>
      </c>
      <c r="E158" s="2" t="str">
        <f>IF($A158="","",'Source - Unit List'!E155)</f>
        <v>CONVERSE PUBLIC LIBRARY</v>
      </c>
      <c r="F158" s="2" t="str">
        <f>IF($A158="","",'Source - Unit List'!F155)</f>
        <v>52</v>
      </c>
      <c r="G158" s="2" t="str">
        <f>IF($A158="","",'Source - Unit List'!G155)</f>
        <v>Y</v>
      </c>
      <c r="P158" s="2" t="str">
        <f>IF('Source - Funds'!D155="","",IF('Source - Funds'!J155="N",'Source - Funds'!D155,IF('Source - Funds'!I155='Source - Funds'!B155,'Source - Funds'!D155,"")))</f>
        <v/>
      </c>
      <c r="Q158" s="2" t="str">
        <f>IF($P158="","",'Source - Funds'!F155)</f>
        <v/>
      </c>
      <c r="R158" s="2" t="str">
        <f>IF($P158="","",'Source - Funds'!G155)</f>
        <v/>
      </c>
      <c r="S158" s="2" t="str">
        <f>IF($P158="","",'Source - Funds'!H155)</f>
        <v/>
      </c>
    </row>
    <row r="159" spans="1:19" x14ac:dyDescent="0.3">
      <c r="A159" s="2" t="str">
        <f>IF('Source - Unit List'!G156="","",IF('Source - Unit List'!G156="N",'Source - Unit List'!A156,IF('Source - Unit List'!F156='Source - Unit List'!B156,'Source - Unit List'!A156,"")))</f>
        <v>2026</v>
      </c>
      <c r="B159" s="2" t="str">
        <f>IF($A159="","",'Source - Unit List'!B156)</f>
        <v>52</v>
      </c>
      <c r="C159" s="2" t="str">
        <f>IF($A159="","",'Source - Unit List'!C156)</f>
        <v>5</v>
      </c>
      <c r="D159" s="2" t="str">
        <f>IF($A159="","",'Source - Unit List'!D156)</f>
        <v>0153</v>
      </c>
      <c r="E159" s="2" t="str">
        <f>IF($A159="","",'Source - Unit List'!E156)</f>
        <v>PERU PUBLIC LIBRARY</v>
      </c>
      <c r="F159" s="2" t="str">
        <f>IF($A159="","",'Source - Unit List'!F156)</f>
        <v>NULL</v>
      </c>
      <c r="G159" s="2" t="str">
        <f>IF($A159="","",'Source - Unit List'!G156)</f>
        <v>N</v>
      </c>
      <c r="P159" s="2" t="str">
        <f>IF('Source - Funds'!D156="","",IF('Source - Funds'!J156="N",'Source - Funds'!D156,IF('Source - Funds'!I156='Source - Funds'!B156,'Source - Funds'!D156,"")))</f>
        <v/>
      </c>
      <c r="Q159" s="2" t="str">
        <f>IF($P159="","",'Source - Funds'!F156)</f>
        <v/>
      </c>
      <c r="R159" s="2" t="str">
        <f>IF($P159="","",'Source - Funds'!G156)</f>
        <v/>
      </c>
      <c r="S159" s="2" t="str">
        <f>IF($P159="","",'Source - Funds'!H156)</f>
        <v/>
      </c>
    </row>
    <row r="160" spans="1:19" x14ac:dyDescent="0.3">
      <c r="A160" s="2" t="str">
        <f>IF('Source - Unit List'!G157="","",IF('Source - Unit List'!G157="N",'Source - Unit List'!A157,IF('Source - Unit List'!F157='Source - Unit List'!B157,'Source - Unit List'!A157,"")))</f>
        <v>2026</v>
      </c>
      <c r="B160" s="2" t="str">
        <f>IF($A160="","",'Source - Unit List'!B157)</f>
        <v>53</v>
      </c>
      <c r="C160" s="2" t="str">
        <f>IF($A160="","",'Source - Unit List'!C157)</f>
        <v>5</v>
      </c>
      <c r="D160" s="2" t="str">
        <f>IF($A160="","",'Source - Unit List'!D157)</f>
        <v>0154</v>
      </c>
      <c r="E160" s="2" t="str">
        <f>IF($A160="","",'Source - Unit List'!E157)</f>
        <v>MONROE COUNTY PUBLIC LIBRARY</v>
      </c>
      <c r="F160" s="2" t="str">
        <f>IF($A160="","",'Source - Unit List'!F157)</f>
        <v>NULL</v>
      </c>
      <c r="G160" s="2" t="str">
        <f>IF($A160="","",'Source - Unit List'!G157)</f>
        <v>N</v>
      </c>
      <c r="P160" s="2" t="str">
        <f>IF('Source - Funds'!D157="","",IF('Source - Funds'!J157="N",'Source - Funds'!D157,IF('Source - Funds'!I157='Source - Funds'!B157,'Source - Funds'!D157,"")))</f>
        <v>0055</v>
      </c>
      <c r="Q160" s="2" t="str">
        <f>IF($P160="","",'Source - Funds'!F157)</f>
        <v>0061</v>
      </c>
      <c r="R160" s="2" t="str">
        <f>IF($P160="","",'Source - Funds'!G157)</f>
        <v>RAINY DAY</v>
      </c>
      <c r="S160" s="2">
        <f>IF($P160="","",'Source - Funds'!H157)</f>
        <v>20000</v>
      </c>
    </row>
    <row r="161" spans="1:19" x14ac:dyDescent="0.3">
      <c r="A161" s="2" t="str">
        <f>IF('Source - Unit List'!G158="","",IF('Source - Unit List'!G158="N",'Source - Unit List'!A158,IF('Source - Unit List'!F158='Source - Unit List'!B158,'Source - Unit List'!A158,"")))</f>
        <v>2026</v>
      </c>
      <c r="B161" s="2" t="str">
        <f>IF($A161="","",'Source - Unit List'!B158)</f>
        <v>54</v>
      </c>
      <c r="C161" s="2" t="str">
        <f>IF($A161="","",'Source - Unit List'!C158)</f>
        <v>5</v>
      </c>
      <c r="D161" s="2" t="str">
        <f>IF($A161="","",'Source - Unit List'!D158)</f>
        <v>0155</v>
      </c>
      <c r="E161" s="2" t="str">
        <f>IF($A161="","",'Source - Unit List'!E158)</f>
        <v>CRAWFORDSVILLE PUBLIC LIBRARY</v>
      </c>
      <c r="F161" s="2" t="str">
        <f>IF($A161="","",'Source - Unit List'!F158)</f>
        <v>NULL</v>
      </c>
      <c r="G161" s="2" t="str">
        <f>IF($A161="","",'Source - Unit List'!G158)</f>
        <v>N</v>
      </c>
      <c r="P161" s="2" t="str">
        <f>IF('Source - Funds'!D158="","",IF('Source - Funds'!J158="N",'Source - Funds'!D158,IF('Source - Funds'!I158='Source - Funds'!B158,'Source - Funds'!D158,"")))</f>
        <v>0055</v>
      </c>
      <c r="Q161" s="2" t="str">
        <f>IF($P161="","",'Source - Funds'!F158)</f>
        <v>0101</v>
      </c>
      <c r="R161" s="2" t="str">
        <f>IF($P161="","",'Source - Funds'!G158)</f>
        <v>GENERAL</v>
      </c>
      <c r="S161" s="2">
        <f>IF($P161="","",'Source - Funds'!H158)</f>
        <v>505000</v>
      </c>
    </row>
    <row r="162" spans="1:19" x14ac:dyDescent="0.3">
      <c r="A162" s="2" t="str">
        <f>IF('Source - Unit List'!G159="","",IF('Source - Unit List'!G159="N",'Source - Unit List'!A159,IF('Source - Unit List'!F159='Source - Unit List'!B159,'Source - Unit List'!A159,"")))</f>
        <v>2026</v>
      </c>
      <c r="B162" s="2" t="str">
        <f>IF($A162="","",'Source - Unit List'!B159)</f>
        <v>54</v>
      </c>
      <c r="C162" s="2" t="str">
        <f>IF($A162="","",'Source - Unit List'!C159)</f>
        <v>5</v>
      </c>
      <c r="D162" s="2" t="str">
        <f>IF($A162="","",'Source - Unit List'!D159)</f>
        <v>0156</v>
      </c>
      <c r="E162" s="2" t="str">
        <f>IF($A162="","",'Source - Unit List'!E159)</f>
        <v>DARLINGTON PUBLIC LIBRARY</v>
      </c>
      <c r="F162" s="2" t="str">
        <f>IF($A162="","",'Source - Unit List'!F159)</f>
        <v>NULL</v>
      </c>
      <c r="G162" s="2" t="str">
        <f>IF($A162="","",'Source - Unit List'!G159)</f>
        <v>N</v>
      </c>
      <c r="P162" s="2" t="str">
        <f>IF('Source - Funds'!D159="","",IF('Source - Funds'!J159="N",'Source - Funds'!D159,IF('Source - Funds'!I159='Source - Funds'!B159,'Source - Funds'!D159,"")))</f>
        <v>0056</v>
      </c>
      <c r="Q162" s="2" t="str">
        <f>IF($P162="","",'Source - Funds'!F159)</f>
        <v>0101</v>
      </c>
      <c r="R162" s="2" t="str">
        <f>IF($P162="","",'Source - Funds'!G159)</f>
        <v>GENERAL</v>
      </c>
      <c r="S162" s="2">
        <f>IF($P162="","",'Source - Funds'!H159)</f>
        <v>216307</v>
      </c>
    </row>
    <row r="163" spans="1:19" x14ac:dyDescent="0.3">
      <c r="A163" s="2" t="str">
        <f>IF('Source - Unit List'!G160="","",IF('Source - Unit List'!G160="N",'Source - Unit List'!A160,IF('Source - Unit List'!F160='Source - Unit List'!B160,'Source - Unit List'!A160,"")))</f>
        <v>2026</v>
      </c>
      <c r="B163" s="2" t="str">
        <f>IF($A163="","",'Source - Unit List'!B160)</f>
        <v>54</v>
      </c>
      <c r="C163" s="2" t="str">
        <f>IF($A163="","",'Source - Unit List'!C160)</f>
        <v>5</v>
      </c>
      <c r="D163" s="2" t="str">
        <f>IF($A163="","",'Source - Unit List'!D160)</f>
        <v>0157</v>
      </c>
      <c r="E163" s="2" t="str">
        <f>IF($A163="","",'Source - Unit List'!E160)</f>
        <v>LADOGA PUBLIC LIBRARY</v>
      </c>
      <c r="F163" s="2" t="str">
        <f>IF($A163="","",'Source - Unit List'!F160)</f>
        <v>NULL</v>
      </c>
      <c r="G163" s="2" t="str">
        <f>IF($A163="","",'Source - Unit List'!G160)</f>
        <v>N</v>
      </c>
      <c r="P163" s="2" t="str">
        <f>IF('Source - Funds'!D160="","",IF('Source - Funds'!J160="N",'Source - Funds'!D160,IF('Source - Funds'!I160='Source - Funds'!B160,'Source - Funds'!D160,"")))</f>
        <v>0056</v>
      </c>
      <c r="Q163" s="2" t="str">
        <f>IF($P163="","",'Source - Funds'!F160)</f>
        <v>0180</v>
      </c>
      <c r="R163" s="2" t="str">
        <f>IF($P163="","",'Source - Funds'!G160)</f>
        <v>DEBT SERVICE</v>
      </c>
      <c r="S163" s="2">
        <f>IF($P163="","",'Source - Funds'!H160)</f>
        <v>65050</v>
      </c>
    </row>
    <row r="164" spans="1:19" x14ac:dyDescent="0.3">
      <c r="A164" s="2" t="str">
        <f>IF('Source - Unit List'!G161="","",IF('Source - Unit List'!G161="N",'Source - Unit List'!A161,IF('Source - Unit List'!F161='Source - Unit List'!B161,'Source - Unit List'!A161,"")))</f>
        <v>2026</v>
      </c>
      <c r="B164" s="2" t="str">
        <f>IF($A164="","",'Source - Unit List'!B161)</f>
        <v>54</v>
      </c>
      <c r="C164" s="2" t="str">
        <f>IF($A164="","",'Source - Unit List'!C161)</f>
        <v>5</v>
      </c>
      <c r="D164" s="2" t="str">
        <f>IF($A164="","",'Source - Unit List'!D161)</f>
        <v>0158</v>
      </c>
      <c r="E164" s="2" t="str">
        <f>IF($A164="","",'Source - Unit List'!E161)</f>
        <v>LINDEN PUBLIC LIBRARY</v>
      </c>
      <c r="F164" s="2" t="str">
        <f>IF($A164="","",'Source - Unit List'!F161)</f>
        <v>NULL</v>
      </c>
      <c r="G164" s="2" t="str">
        <f>IF($A164="","",'Source - Unit List'!G161)</f>
        <v>N</v>
      </c>
      <c r="P164" s="2" t="str">
        <f>IF('Source - Funds'!D161="","",IF('Source - Funds'!J161="N",'Source - Funds'!D161,IF('Source - Funds'!I161='Source - Funds'!B161,'Source - Funds'!D161,"")))</f>
        <v>0057</v>
      </c>
      <c r="Q164" s="2" t="str">
        <f>IF($P164="","",'Source - Funds'!F161)</f>
        <v>0180</v>
      </c>
      <c r="R164" s="2" t="str">
        <f>IF($P164="","",'Source - Funds'!G161)</f>
        <v>DEBT SERVICE</v>
      </c>
      <c r="S164" s="2">
        <f>IF($P164="","",'Source - Funds'!H161)</f>
        <v>345403</v>
      </c>
    </row>
    <row r="165" spans="1:19" x14ac:dyDescent="0.3">
      <c r="A165" s="2" t="str">
        <f>IF('Source - Unit List'!G162="","",IF('Source - Unit List'!G162="N",'Source - Unit List'!A162,IF('Source - Unit List'!F162='Source - Unit List'!B162,'Source - Unit List'!A162,"")))</f>
        <v>2026</v>
      </c>
      <c r="B165" s="2" t="str">
        <f>IF($A165="","",'Source - Unit List'!B162)</f>
        <v>54</v>
      </c>
      <c r="C165" s="2" t="str">
        <f>IF($A165="","",'Source - Unit List'!C162)</f>
        <v>5</v>
      </c>
      <c r="D165" s="2" t="str">
        <f>IF($A165="","",'Source - Unit List'!D162)</f>
        <v>0159</v>
      </c>
      <c r="E165" s="2" t="str">
        <f>IF($A165="","",'Source - Unit List'!E162)</f>
        <v>WAVELAND PUBLIC LIBRARY</v>
      </c>
      <c r="F165" s="2" t="str">
        <f>IF($A165="","",'Source - Unit List'!F162)</f>
        <v>NULL</v>
      </c>
      <c r="G165" s="2" t="str">
        <f>IF($A165="","",'Source - Unit List'!G162)</f>
        <v>N</v>
      </c>
      <c r="P165" s="2" t="str">
        <f>IF('Source - Funds'!D162="","",IF('Source - Funds'!J162="N",'Source - Funds'!D162,IF('Source - Funds'!I162='Source - Funds'!B162,'Source - Funds'!D162,"")))</f>
        <v>0057</v>
      </c>
      <c r="Q165" s="2" t="str">
        <f>IF($P165="","",'Source - Funds'!F162)</f>
        <v>2011</v>
      </c>
      <c r="R165" s="2" t="str">
        <f>IF($P165="","",'Source - Funds'!G162)</f>
        <v>LIRF</v>
      </c>
      <c r="S165" s="2">
        <f>IF($P165="","",'Source - Funds'!H162)</f>
        <v>8610</v>
      </c>
    </row>
    <row r="166" spans="1:19" x14ac:dyDescent="0.3">
      <c r="A166" s="2" t="str">
        <f>IF('Source - Unit List'!G163="","",IF('Source - Unit List'!G163="N",'Source - Unit List'!A163,IF('Source - Unit List'!F163='Source - Unit List'!B163,'Source - Unit List'!A163,"")))</f>
        <v>2026</v>
      </c>
      <c r="B166" s="2" t="str">
        <f>IF($A166="","",'Source - Unit List'!B163)</f>
        <v>55</v>
      </c>
      <c r="C166" s="2" t="str">
        <f>IF($A166="","",'Source - Unit List'!C163)</f>
        <v>5</v>
      </c>
      <c r="D166" s="2" t="str">
        <f>IF($A166="","",'Source - Unit List'!D163)</f>
        <v>0160</v>
      </c>
      <c r="E166" s="2" t="str">
        <f>IF($A166="","",'Source - Unit List'!E163)</f>
        <v>MORGAN COUNTY PUBLIC LIBRARY</v>
      </c>
      <c r="F166" s="2" t="str">
        <f>IF($A166="","",'Source - Unit List'!F163)</f>
        <v>NULL</v>
      </c>
      <c r="G166" s="2" t="str">
        <f>IF($A166="","",'Source - Unit List'!G163)</f>
        <v>N</v>
      </c>
      <c r="P166" s="2" t="str">
        <f>IF('Source - Funds'!D163="","",IF('Source - Funds'!J163="N",'Source - Funds'!D163,IF('Source - Funds'!I163='Source - Funds'!B163,'Source - Funds'!D163,"")))</f>
        <v>0057</v>
      </c>
      <c r="Q166" s="2" t="str">
        <f>IF($P166="","",'Source - Funds'!F163)</f>
        <v>0101</v>
      </c>
      <c r="R166" s="2" t="str">
        <f>IF($P166="","",'Source - Funds'!G163)</f>
        <v>GENERAL</v>
      </c>
      <c r="S166" s="2">
        <f>IF($P166="","",'Source - Funds'!H163)</f>
        <v>2204336</v>
      </c>
    </row>
    <row r="167" spans="1:19" x14ac:dyDescent="0.3">
      <c r="A167" s="2" t="str">
        <f>IF('Source - Unit List'!G164="","",IF('Source - Unit List'!G164="N",'Source - Unit List'!A164,IF('Source - Unit List'!F164='Source - Unit List'!B164,'Source - Unit List'!A164,"")))</f>
        <v>2026</v>
      </c>
      <c r="B167" s="2" t="str">
        <f>IF($A167="","",'Source - Unit List'!B164)</f>
        <v>55</v>
      </c>
      <c r="C167" s="2" t="str">
        <f>IF($A167="","",'Source - Unit List'!C164)</f>
        <v>5</v>
      </c>
      <c r="D167" s="2" t="str">
        <f>IF($A167="","",'Source - Unit List'!D164)</f>
        <v>0161</v>
      </c>
      <c r="E167" s="2" t="str">
        <f>IF($A167="","",'Source - Unit List'!E164)</f>
        <v>MOORESVILLE PUBLIC LIBRARY</v>
      </c>
      <c r="F167" s="2" t="str">
        <f>IF($A167="","",'Source - Unit List'!F164)</f>
        <v>NULL</v>
      </c>
      <c r="G167" s="2" t="str">
        <f>IF($A167="","",'Source - Unit List'!G164)</f>
        <v>N</v>
      </c>
      <c r="P167" s="2" t="str">
        <f>IF('Source - Funds'!D164="","",IF('Source - Funds'!J164="N",'Source - Funds'!D164,IF('Source - Funds'!I164='Source - Funds'!B164,'Source - Funds'!D164,"")))</f>
        <v>0057</v>
      </c>
      <c r="Q167" s="2" t="str">
        <f>IF($P167="","",'Source - Funds'!F164)</f>
        <v>0061</v>
      </c>
      <c r="R167" s="2" t="str">
        <f>IF($P167="","",'Source - Funds'!G164)</f>
        <v>RAINY DAY</v>
      </c>
      <c r="S167" s="2">
        <f>IF($P167="","",'Source - Funds'!H164)</f>
        <v>45000</v>
      </c>
    </row>
    <row r="168" spans="1:19" x14ac:dyDescent="0.3">
      <c r="A168" s="2" t="str">
        <f>IF('Source - Unit List'!G165="","",IF('Source - Unit List'!G165="N",'Source - Unit List'!A165,IF('Source - Unit List'!F165='Source - Unit List'!B165,'Source - Unit List'!A165,"")))</f>
        <v>2026</v>
      </c>
      <c r="B168" s="2" t="str">
        <f>IF($A168="","",'Source - Unit List'!B165)</f>
        <v>56</v>
      </c>
      <c r="C168" s="2" t="str">
        <f>IF($A168="","",'Source - Unit List'!C165)</f>
        <v>5</v>
      </c>
      <c r="D168" s="2" t="str">
        <f>IF($A168="","",'Source - Unit List'!D165)</f>
        <v>0162</v>
      </c>
      <c r="E168" s="2" t="str">
        <f>IF($A168="","",'Source - Unit List'!E165)</f>
        <v>BROOK PUBLIC LIBRARY</v>
      </c>
      <c r="F168" s="2" t="str">
        <f>IF($A168="","",'Source - Unit List'!F165)</f>
        <v>NULL</v>
      </c>
      <c r="G168" s="2" t="str">
        <f>IF($A168="","",'Source - Unit List'!G165)</f>
        <v>N</v>
      </c>
      <c r="P168" s="2" t="str">
        <f>IF('Source - Funds'!D165="","",IF('Source - Funds'!J165="N",'Source - Funds'!D165,IF('Source - Funds'!I165='Source - Funds'!B165,'Source - Funds'!D165,"")))</f>
        <v>0059</v>
      </c>
      <c r="Q168" s="2" t="str">
        <f>IF($P168="","",'Source - Funds'!F165)</f>
        <v>0101</v>
      </c>
      <c r="R168" s="2" t="str">
        <f>IF($P168="","",'Source - Funds'!G165)</f>
        <v>GENERAL</v>
      </c>
      <c r="S168" s="2">
        <f>IF($P168="","",'Source - Funds'!H165)</f>
        <v>255760</v>
      </c>
    </row>
    <row r="169" spans="1:19" x14ac:dyDescent="0.3">
      <c r="A169" s="2" t="str">
        <f>IF('Source - Unit List'!G166="","",IF('Source - Unit List'!G166="N",'Source - Unit List'!A166,IF('Source - Unit List'!F166='Source - Unit List'!B166,'Source - Unit List'!A166,"")))</f>
        <v>2026</v>
      </c>
      <c r="B169" s="2" t="str">
        <f>IF($A169="","",'Source - Unit List'!B166)</f>
        <v>56</v>
      </c>
      <c r="C169" s="2" t="str">
        <f>IF($A169="","",'Source - Unit List'!C166)</f>
        <v>5</v>
      </c>
      <c r="D169" s="2" t="str">
        <f>IF($A169="","",'Source - Unit List'!D166)</f>
        <v>0163</v>
      </c>
      <c r="E169" s="2" t="str">
        <f>IF($A169="","",'Source - Unit List'!E166)</f>
        <v>GOODLAND PUBLIC LIBRARY</v>
      </c>
      <c r="F169" s="2" t="str">
        <f>IF($A169="","",'Source - Unit List'!F166)</f>
        <v>NULL</v>
      </c>
      <c r="G169" s="2" t="str">
        <f>IF($A169="","",'Source - Unit List'!G166)</f>
        <v>N</v>
      </c>
      <c r="P169" s="2" t="str">
        <f>IF('Source - Funds'!D166="","",IF('Source - Funds'!J166="N",'Source - Funds'!D166,IF('Source - Funds'!I166='Source - Funds'!B166,'Source - Funds'!D166,"")))</f>
        <v>0060</v>
      </c>
      <c r="Q169" s="2" t="str">
        <f>IF($P169="","",'Source - Funds'!F166)</f>
        <v>0101</v>
      </c>
      <c r="R169" s="2" t="str">
        <f>IF($P169="","",'Source - Funds'!G166)</f>
        <v>GENERAL</v>
      </c>
      <c r="S169" s="2">
        <f>IF($P169="","",'Source - Funds'!H166)</f>
        <v>357218</v>
      </c>
    </row>
    <row r="170" spans="1:19" x14ac:dyDescent="0.3">
      <c r="A170" s="2" t="str">
        <f>IF('Source - Unit List'!G167="","",IF('Source - Unit List'!G167="N",'Source - Unit List'!A167,IF('Source - Unit List'!F167='Source - Unit List'!B167,'Source - Unit List'!A167,"")))</f>
        <v>2026</v>
      </c>
      <c r="B170" s="2" t="str">
        <f>IF($A170="","",'Source - Unit List'!B167)</f>
        <v>56</v>
      </c>
      <c r="C170" s="2" t="str">
        <f>IF($A170="","",'Source - Unit List'!C167)</f>
        <v>5</v>
      </c>
      <c r="D170" s="2" t="str">
        <f>IF($A170="","",'Source - Unit List'!D167)</f>
        <v>0164</v>
      </c>
      <c r="E170" s="2" t="str">
        <f>IF($A170="","",'Source - Unit List'!E167)</f>
        <v>KENTLAND PUBLIC LIBRARY</v>
      </c>
      <c r="F170" s="2" t="str">
        <f>IF($A170="","",'Source - Unit List'!F167)</f>
        <v>NULL</v>
      </c>
      <c r="G170" s="2" t="str">
        <f>IF($A170="","",'Source - Unit List'!G167)</f>
        <v>N</v>
      </c>
      <c r="P170" s="2" t="str">
        <f>IF('Source - Funds'!D167="","",IF('Source - Funds'!J167="N",'Source - Funds'!D167,IF('Source - Funds'!I167='Source - Funds'!B167,'Source - Funds'!D167,"")))</f>
        <v>0273</v>
      </c>
      <c r="Q170" s="2" t="str">
        <f>IF($P170="","",'Source - Funds'!F167)</f>
        <v>0101</v>
      </c>
      <c r="R170" s="2" t="str">
        <f>IF($P170="","",'Source - Funds'!G167)</f>
        <v>GENERAL</v>
      </c>
      <c r="S170" s="2">
        <f>IF($P170="","",'Source - Funds'!H167)</f>
        <v>775443</v>
      </c>
    </row>
    <row r="171" spans="1:19" x14ac:dyDescent="0.3">
      <c r="A171" s="2" t="str">
        <f>IF('Source - Unit List'!G168="","",IF('Source - Unit List'!G168="N",'Source - Unit List'!A168,IF('Source - Unit List'!F168='Source - Unit List'!B168,'Source - Unit List'!A168,"")))</f>
        <v>2026</v>
      </c>
      <c r="B171" s="2" t="str">
        <f>IF($A171="","",'Source - Unit List'!B168)</f>
        <v>56</v>
      </c>
      <c r="C171" s="2" t="str">
        <f>IF($A171="","",'Source - Unit List'!C168)</f>
        <v>5</v>
      </c>
      <c r="D171" s="2" t="str">
        <f>IF($A171="","",'Source - Unit List'!D168)</f>
        <v>0166</v>
      </c>
      <c r="E171" s="2" t="str">
        <f>IF($A171="","",'Source - Unit List'!E168)</f>
        <v>NEWTON COUNTY PUBLIC LIBRARY</v>
      </c>
      <c r="F171" s="2" t="str">
        <f>IF($A171="","",'Source - Unit List'!F168)</f>
        <v>NULL</v>
      </c>
      <c r="G171" s="2" t="str">
        <f>IF($A171="","",'Source - Unit List'!G168)</f>
        <v>N</v>
      </c>
      <c r="P171" s="2" t="str">
        <f>IF('Source - Funds'!D168="","",IF('Source - Funds'!J168="N",'Source - Funds'!D168,IF('Source - Funds'!I168='Source - Funds'!B168,'Source - Funds'!D168,"")))</f>
        <v>0274</v>
      </c>
      <c r="Q171" s="2" t="str">
        <f>IF($P171="","",'Source - Funds'!F168)</f>
        <v>0101</v>
      </c>
      <c r="R171" s="2" t="str">
        <f>IF($P171="","",'Source - Funds'!G168)</f>
        <v>GENERAL</v>
      </c>
      <c r="S171" s="2">
        <f>IF($P171="","",'Source - Funds'!H168)</f>
        <v>1068152</v>
      </c>
    </row>
    <row r="172" spans="1:19" x14ac:dyDescent="0.3">
      <c r="A172" s="2" t="str">
        <f>IF('Source - Unit List'!G169="","",IF('Source - Unit List'!G169="N",'Source - Unit List'!A169,IF('Source - Unit List'!F169='Source - Unit List'!B169,'Source - Unit List'!A169,"")))</f>
        <v>2026</v>
      </c>
      <c r="B172" s="2" t="str">
        <f>IF($A172="","",'Source - Unit List'!B169)</f>
        <v>57</v>
      </c>
      <c r="C172" s="2" t="str">
        <f>IF($A172="","",'Source - Unit List'!C169)</f>
        <v>5</v>
      </c>
      <c r="D172" s="2" t="str">
        <f>IF($A172="","",'Source - Unit List'!D169)</f>
        <v>0167</v>
      </c>
      <c r="E172" s="2" t="str">
        <f>IF($A172="","",'Source - Unit List'!E169)</f>
        <v>KENDALLVILLE PUBLIC LIBRARY</v>
      </c>
      <c r="F172" s="2" t="str">
        <f>IF($A172="","",'Source - Unit List'!F169)</f>
        <v>NULL</v>
      </c>
      <c r="G172" s="2" t="str">
        <f>IF($A172="","",'Source - Unit List'!G169)</f>
        <v>N</v>
      </c>
      <c r="P172" s="2" t="str">
        <f>IF('Source - Funds'!D169="","",IF('Source - Funds'!J169="N",'Source - Funds'!D169,IF('Source - Funds'!I169='Source - Funds'!B169,'Source - Funds'!D169,"")))</f>
        <v>0274</v>
      </c>
      <c r="Q172" s="2" t="str">
        <f>IF($P172="","",'Source - Funds'!F169)</f>
        <v>0180</v>
      </c>
      <c r="R172" s="2" t="str">
        <f>IF($P172="","",'Source - Funds'!G169)</f>
        <v>DEBT SERVICE</v>
      </c>
      <c r="S172" s="2">
        <f>IF($P172="","",'Source - Funds'!H169)</f>
        <v>313825</v>
      </c>
    </row>
    <row r="173" spans="1:19" x14ac:dyDescent="0.3">
      <c r="A173" s="2" t="str">
        <f>IF('Source - Unit List'!G170="","",IF('Source - Unit List'!G170="N",'Source - Unit List'!A170,IF('Source - Unit List'!F170='Source - Unit List'!B170,'Source - Unit List'!A170,"")))</f>
        <v>2026</v>
      </c>
      <c r="B173" s="2" t="str">
        <f>IF($A173="","",'Source - Unit List'!B170)</f>
        <v>57</v>
      </c>
      <c r="C173" s="2" t="str">
        <f>IF($A173="","",'Source - Unit List'!C170)</f>
        <v>5</v>
      </c>
      <c r="D173" s="2" t="str">
        <f>IF($A173="","",'Source - Unit List'!D170)</f>
        <v>0168</v>
      </c>
      <c r="E173" s="2" t="str">
        <f>IF($A173="","",'Source - Unit List'!E170)</f>
        <v>LIGONIER PUBLIC LIBRARY</v>
      </c>
      <c r="F173" s="2" t="str">
        <f>IF($A173="","",'Source - Unit List'!F170)</f>
        <v>NULL</v>
      </c>
      <c r="G173" s="2" t="str">
        <f>IF($A173="","",'Source - Unit List'!G170)</f>
        <v>N</v>
      </c>
      <c r="P173" s="2" t="str">
        <f>IF('Source - Funds'!D170="","",IF('Source - Funds'!J170="N",'Source - Funds'!D170,IF('Source - Funds'!I170='Source - Funds'!B170,'Source - Funds'!D170,"")))</f>
        <v>0063</v>
      </c>
      <c r="Q173" s="2" t="str">
        <f>IF($P173="","",'Source - Funds'!F170)</f>
        <v>2011</v>
      </c>
      <c r="R173" s="2" t="str">
        <f>IF($P173="","",'Source - Funds'!G170)</f>
        <v>LIRF</v>
      </c>
      <c r="S173" s="2">
        <f>IF($P173="","",'Source - Funds'!H170)</f>
        <v>1772</v>
      </c>
    </row>
    <row r="174" spans="1:19" x14ac:dyDescent="0.3">
      <c r="A174" s="2" t="str">
        <f>IF('Source - Unit List'!G171="","",IF('Source - Unit List'!G171="N",'Source - Unit List'!A171,IF('Source - Unit List'!F171='Source - Unit List'!B171,'Source - Unit List'!A171,"")))</f>
        <v>2026</v>
      </c>
      <c r="B174" s="2" t="str">
        <f>IF($A174="","",'Source - Unit List'!B171)</f>
        <v>57</v>
      </c>
      <c r="C174" s="2" t="str">
        <f>IF($A174="","",'Source - Unit List'!C171)</f>
        <v>5</v>
      </c>
      <c r="D174" s="2" t="str">
        <f>IF($A174="","",'Source - Unit List'!D171)</f>
        <v>0169</v>
      </c>
      <c r="E174" s="2" t="str">
        <f>IF($A174="","",'Source - Unit List'!E171)</f>
        <v>NOBLE COUNTY PUBLIC LIBRARY</v>
      </c>
      <c r="F174" s="2" t="str">
        <f>IF($A174="","",'Source - Unit List'!F171)</f>
        <v>NULL</v>
      </c>
      <c r="G174" s="2" t="str">
        <f>IF($A174="","",'Source - Unit List'!G171)</f>
        <v>N</v>
      </c>
      <c r="P174" s="2" t="str">
        <f>IF('Source - Funds'!D171="","",IF('Source - Funds'!J171="N",'Source - Funds'!D171,IF('Source - Funds'!I171='Source - Funds'!B171,'Source - Funds'!D171,"")))</f>
        <v>0063</v>
      </c>
      <c r="Q174" s="2" t="str">
        <f>IF($P174="","",'Source - Funds'!F171)</f>
        <v>0101</v>
      </c>
      <c r="R174" s="2" t="str">
        <f>IF($P174="","",'Source - Funds'!G171)</f>
        <v>GENERAL</v>
      </c>
      <c r="S174" s="2">
        <f>IF($P174="","",'Source - Funds'!H171)</f>
        <v>167852</v>
      </c>
    </row>
    <row r="175" spans="1:19" x14ac:dyDescent="0.3">
      <c r="A175" s="2" t="str">
        <f>IF('Source - Unit List'!G172="","",IF('Source - Unit List'!G172="N",'Source - Unit List'!A172,IF('Source - Unit List'!F172='Source - Unit List'!B172,'Source - Unit List'!A172,"")))</f>
        <v>2026</v>
      </c>
      <c r="B175" s="2" t="str">
        <f>IF($A175="","",'Source - Unit List'!B172)</f>
        <v>58</v>
      </c>
      <c r="C175" s="2" t="str">
        <f>IF($A175="","",'Source - Unit List'!C172)</f>
        <v>5</v>
      </c>
      <c r="D175" s="2" t="str">
        <f>IF($A175="","",'Source - Unit List'!D172)</f>
        <v>0170</v>
      </c>
      <c r="E175" s="2" t="str">
        <f>IF($A175="","",'Source - Unit List'!E172)</f>
        <v>OHIO COUNTY PUBLIC LIBRARY</v>
      </c>
      <c r="F175" s="2" t="str">
        <f>IF($A175="","",'Source - Unit List'!F172)</f>
        <v>NULL</v>
      </c>
      <c r="G175" s="2" t="str">
        <f>IF($A175="","",'Source - Unit List'!G172)</f>
        <v>N</v>
      </c>
      <c r="P175" s="2" t="str">
        <f>IF('Source - Funds'!D172="","",IF('Source - Funds'!J172="N",'Source - Funds'!D172,IF('Source - Funds'!I172='Source - Funds'!B172,'Source - Funds'!D172,"")))</f>
        <v>0063</v>
      </c>
      <c r="Q175" s="2" t="str">
        <f>IF($P175="","",'Source - Funds'!F172)</f>
        <v>0061</v>
      </c>
      <c r="R175" s="2" t="str">
        <f>IF($P175="","",'Source - Funds'!G172)</f>
        <v>RAINY DAY</v>
      </c>
      <c r="S175" s="2">
        <f>IF($P175="","",'Source - Funds'!H172)</f>
        <v>4000</v>
      </c>
    </row>
    <row r="176" spans="1:19" x14ac:dyDescent="0.3">
      <c r="A176" s="2" t="str">
        <f>IF('Source - Unit List'!G173="","",IF('Source - Unit List'!G173="N",'Source - Unit List'!A173,IF('Source - Unit List'!F173='Source - Unit List'!B173,'Source - Unit List'!A173,"")))</f>
        <v>2026</v>
      </c>
      <c r="B176" s="2" t="str">
        <f>IF($A176="","",'Source - Unit List'!B173)</f>
        <v>59</v>
      </c>
      <c r="C176" s="2" t="str">
        <f>IF($A176="","",'Source - Unit List'!C173)</f>
        <v>5</v>
      </c>
      <c r="D176" s="2" t="str">
        <f>IF($A176="","",'Source - Unit List'!D173)</f>
        <v>0171</v>
      </c>
      <c r="E176" s="2" t="str">
        <f>IF($A176="","",'Source - Unit List'!E173)</f>
        <v>ORLEANS PUBLIC LIBRARY</v>
      </c>
      <c r="F176" s="2" t="str">
        <f>IF($A176="","",'Source - Unit List'!F173)</f>
        <v>NULL</v>
      </c>
      <c r="G176" s="2" t="str">
        <f>IF($A176="","",'Source - Unit List'!G173)</f>
        <v>N</v>
      </c>
      <c r="P176" s="2" t="str">
        <f>IF('Source - Funds'!D173="","",IF('Source - Funds'!J173="N",'Source - Funds'!D173,IF('Source - Funds'!I173='Source - Funds'!B173,'Source - Funds'!D173,"")))</f>
        <v>0064</v>
      </c>
      <c r="Q176" s="2" t="str">
        <f>IF($P176="","",'Source - Funds'!F173)</f>
        <v>0101</v>
      </c>
      <c r="R176" s="2" t="str">
        <f>IF($P176="","",'Source - Funds'!G173)</f>
        <v>GENERAL</v>
      </c>
      <c r="S176" s="2">
        <f>IF($P176="","",'Source - Funds'!H173)</f>
        <v>884796</v>
      </c>
    </row>
    <row r="177" spans="1:19" x14ac:dyDescent="0.3">
      <c r="A177" s="2" t="str">
        <f>IF('Source - Unit List'!G174="","",IF('Source - Unit List'!G174="N",'Source - Unit List'!A174,IF('Source - Unit List'!F174='Source - Unit List'!B174,'Source - Unit List'!A174,"")))</f>
        <v>2026</v>
      </c>
      <c r="B177" s="2" t="str">
        <f>IF($A177="","",'Source - Unit List'!B174)</f>
        <v>59</v>
      </c>
      <c r="C177" s="2" t="str">
        <f>IF($A177="","",'Source - Unit List'!C174)</f>
        <v>5</v>
      </c>
      <c r="D177" s="2" t="str">
        <f>IF($A177="","",'Source - Unit List'!D174)</f>
        <v>0172</v>
      </c>
      <c r="E177" s="2" t="str">
        <f>IF($A177="","",'Source - Unit List'!E174)</f>
        <v>PAOLI PUBLIC LIBRARY</v>
      </c>
      <c r="F177" s="2" t="str">
        <f>IF($A177="","",'Source - Unit List'!F174)</f>
        <v>NULL</v>
      </c>
      <c r="G177" s="2" t="str">
        <f>IF($A177="","",'Source - Unit List'!G174)</f>
        <v>N</v>
      </c>
      <c r="P177" s="2" t="str">
        <f>IF('Source - Funds'!D174="","",IF('Source - Funds'!J174="N",'Source - Funds'!D174,IF('Source - Funds'!I174='Source - Funds'!B174,'Source - Funds'!D174,"")))</f>
        <v>0065</v>
      </c>
      <c r="Q177" s="2" t="str">
        <f>IF($P177="","",'Source - Funds'!F174)</f>
        <v>0101</v>
      </c>
      <c r="R177" s="2" t="str">
        <f>IF($P177="","",'Source - Funds'!G174)</f>
        <v>GENERAL</v>
      </c>
      <c r="S177" s="2">
        <f>IF($P177="","",'Source - Funds'!H174)</f>
        <v>105653</v>
      </c>
    </row>
    <row r="178" spans="1:19" x14ac:dyDescent="0.3">
      <c r="A178" s="2" t="str">
        <f>IF('Source - Unit List'!G175="","",IF('Source - Unit List'!G175="N",'Source - Unit List'!A175,IF('Source - Unit List'!F175='Source - Unit List'!B175,'Source - Unit List'!A175,"")))</f>
        <v>2026</v>
      </c>
      <c r="B178" s="2" t="str">
        <f>IF($A178="","",'Source - Unit List'!B175)</f>
        <v>59</v>
      </c>
      <c r="C178" s="2" t="str">
        <f>IF($A178="","",'Source - Unit List'!C175)</f>
        <v>5</v>
      </c>
      <c r="D178" s="2" t="str">
        <f>IF($A178="","",'Source - Unit List'!D175)</f>
        <v>0173</v>
      </c>
      <c r="E178" s="2" t="str">
        <f>IF($A178="","",'Source - Unit List'!E175)</f>
        <v>FRENCH LICK-MELTON PUBLIC LIBRARY</v>
      </c>
      <c r="F178" s="2" t="str">
        <f>IF($A178="","",'Source - Unit List'!F175)</f>
        <v>NULL</v>
      </c>
      <c r="G178" s="2" t="str">
        <f>IF($A178="","",'Source - Unit List'!G175)</f>
        <v>N</v>
      </c>
      <c r="P178" s="2" t="str">
        <f>IF('Source - Funds'!D175="","",IF('Source - Funds'!J175="N",'Source - Funds'!D175,IF('Source - Funds'!I175='Source - Funds'!B175,'Source - Funds'!D175,"")))</f>
        <v>0066</v>
      </c>
      <c r="Q178" s="2" t="str">
        <f>IF($P178="","",'Source - Funds'!F175)</f>
        <v>0101</v>
      </c>
      <c r="R178" s="2" t="str">
        <f>IF($P178="","",'Source - Funds'!G175)</f>
        <v>GENERAL</v>
      </c>
      <c r="S178" s="2">
        <f>IF($P178="","",'Source - Funds'!H175)</f>
        <v>2561650</v>
      </c>
    </row>
    <row r="179" spans="1:19" x14ac:dyDescent="0.3">
      <c r="A179" s="2" t="str">
        <f>IF('Source - Unit List'!G176="","",IF('Source - Unit List'!G176="N",'Source - Unit List'!A176,IF('Source - Unit List'!F176='Source - Unit List'!B176,'Source - Unit List'!A176,"")))</f>
        <v>2026</v>
      </c>
      <c r="B179" s="2" t="str">
        <f>IF($A179="","",'Source - Unit List'!B176)</f>
        <v>60</v>
      </c>
      <c r="C179" s="2" t="str">
        <f>IF($A179="","",'Source - Unit List'!C176)</f>
        <v>5</v>
      </c>
      <c r="D179" s="2" t="str">
        <f>IF($A179="","",'Source - Unit List'!D176)</f>
        <v>0264</v>
      </c>
      <c r="E179" s="2" t="str">
        <f>IF($A179="","",'Source - Unit List'!E176)</f>
        <v>SPENCER-OWEN COUNTY PUBLIC LIBRARY</v>
      </c>
      <c r="F179" s="2" t="str">
        <f>IF($A179="","",'Source - Unit List'!F176)</f>
        <v>NULL</v>
      </c>
      <c r="G179" s="2" t="str">
        <f>IF($A179="","",'Source - Unit List'!G176)</f>
        <v>N</v>
      </c>
      <c r="P179" s="2" t="str">
        <f>IF('Source - Funds'!D176="","",IF('Source - Funds'!J176="N",'Source - Funds'!D176,IF('Source - Funds'!I176='Source - Funds'!B176,'Source - Funds'!D176,"")))</f>
        <v>0066</v>
      </c>
      <c r="Q179" s="2" t="str">
        <f>IF($P179="","",'Source - Funds'!F176)</f>
        <v>0061</v>
      </c>
      <c r="R179" s="2" t="str">
        <f>IF($P179="","",'Source - Funds'!G176)</f>
        <v>RAINY DAY</v>
      </c>
      <c r="S179" s="2">
        <f>IF($P179="","",'Source - Funds'!H176)</f>
        <v>175000</v>
      </c>
    </row>
    <row r="180" spans="1:19" x14ac:dyDescent="0.3">
      <c r="A180" s="2" t="str">
        <f>IF('Source - Unit List'!G177="","",IF('Source - Unit List'!G177="N",'Source - Unit List'!A177,IF('Source - Unit List'!F177='Source - Unit List'!B177,'Source - Unit List'!A177,"")))</f>
        <v>2026</v>
      </c>
      <c r="B180" s="2" t="str">
        <f>IF($A180="","",'Source - Unit List'!B177)</f>
        <v>61</v>
      </c>
      <c r="C180" s="2" t="str">
        <f>IF($A180="","",'Source - Unit List'!C177)</f>
        <v>5</v>
      </c>
      <c r="D180" s="2" t="str">
        <f>IF($A180="","",'Source - Unit List'!D177)</f>
        <v>0176</v>
      </c>
      <c r="E180" s="2" t="str">
        <f>IF($A180="","",'Source - Unit List'!E177)</f>
        <v>MONTEZUMA PUBLIC LIBRARY</v>
      </c>
      <c r="F180" s="2" t="str">
        <f>IF($A180="","",'Source - Unit List'!F177)</f>
        <v>NULL</v>
      </c>
      <c r="G180" s="2" t="str">
        <f>IF($A180="","",'Source - Unit List'!G177)</f>
        <v>N</v>
      </c>
      <c r="P180" s="2" t="str">
        <f>IF('Source - Funds'!D177="","",IF('Source - Funds'!J177="N",'Source - Funds'!D177,IF('Source - Funds'!I177='Source - Funds'!B177,'Source - Funds'!D177,"")))</f>
        <v>0066</v>
      </c>
      <c r="Q180" s="2" t="str">
        <f>IF($P180="","",'Source - Funds'!F177)</f>
        <v>2011</v>
      </c>
      <c r="R180" s="2" t="str">
        <f>IF($P180="","",'Source - Funds'!G177)</f>
        <v>LIRF</v>
      </c>
      <c r="S180" s="2">
        <f>IF($P180="","",'Source - Funds'!H177)</f>
        <v>38000</v>
      </c>
    </row>
    <row r="181" spans="1:19" x14ac:dyDescent="0.3">
      <c r="A181" s="2" t="str">
        <f>IF('Source - Unit List'!G178="","",IF('Source - Unit List'!G178="N",'Source - Unit List'!A178,IF('Source - Unit List'!F178='Source - Unit List'!B178,'Source - Unit List'!A178,"")))</f>
        <v>2026</v>
      </c>
      <c r="B181" s="2" t="str">
        <f>IF($A181="","",'Source - Unit List'!B178)</f>
        <v>61</v>
      </c>
      <c r="C181" s="2" t="str">
        <f>IF($A181="","",'Source - Unit List'!C178)</f>
        <v>5</v>
      </c>
      <c r="D181" s="2" t="str">
        <f>IF($A181="","",'Source - Unit List'!D178)</f>
        <v>0292</v>
      </c>
      <c r="E181" s="2" t="str">
        <f>IF($A181="","",'Source - Unit List'!E178)</f>
        <v>PARKE COUNTY PUBLIC LIBRARY</v>
      </c>
      <c r="F181" s="2" t="str">
        <f>IF($A181="","",'Source - Unit List'!F178)</f>
        <v>NULL</v>
      </c>
      <c r="G181" s="2" t="str">
        <f>IF($A181="","",'Source - Unit List'!G178)</f>
        <v>N</v>
      </c>
      <c r="P181" s="2" t="str">
        <f>IF('Source - Funds'!D178="","",IF('Source - Funds'!J178="N",'Source - Funds'!D178,IF('Source - Funds'!I178='Source - Funds'!B178,'Source - Funds'!D178,"")))</f>
        <v>0067</v>
      </c>
      <c r="Q181" s="2" t="str">
        <f>IF($P181="","",'Source - Funds'!F178)</f>
        <v>0101</v>
      </c>
      <c r="R181" s="2" t="str">
        <f>IF($P181="","",'Source - Funds'!G178)</f>
        <v>GENERAL</v>
      </c>
      <c r="S181" s="2">
        <f>IF($P181="","",'Source - Funds'!H178)</f>
        <v>14420</v>
      </c>
    </row>
    <row r="182" spans="1:19" x14ac:dyDescent="0.3">
      <c r="A182" s="2" t="str">
        <f>IF('Source - Unit List'!G179="","",IF('Source - Unit List'!G179="N",'Source - Unit List'!A179,IF('Source - Unit List'!F179='Source - Unit List'!B179,'Source - Unit List'!A179,"")))</f>
        <v>2026</v>
      </c>
      <c r="B182" s="2" t="str">
        <f>IF($A182="","",'Source - Unit List'!B179)</f>
        <v>62</v>
      </c>
      <c r="C182" s="2" t="str">
        <f>IF($A182="","",'Source - Unit List'!C179)</f>
        <v>5</v>
      </c>
      <c r="D182" s="2" t="str">
        <f>IF($A182="","",'Source - Unit List'!D179)</f>
        <v>0324</v>
      </c>
      <c r="E182" s="2" t="str">
        <f>IF($A182="","",'Source - Unit List'!E179)</f>
        <v>PERRY COUNTY PUBLIC LIBRARY</v>
      </c>
      <c r="F182" s="2" t="str">
        <f>IF($A182="","",'Source - Unit List'!F179)</f>
        <v>NULL</v>
      </c>
      <c r="G182" s="2" t="str">
        <f>IF($A182="","",'Source - Unit List'!G179)</f>
        <v>N</v>
      </c>
      <c r="P182" s="2" t="str">
        <f>IF('Source - Funds'!D179="","",IF('Source - Funds'!J179="N",'Source - Funds'!D179,IF('Source - Funds'!I179='Source - Funds'!B179,'Source - Funds'!D179,"")))</f>
        <v>0068</v>
      </c>
      <c r="Q182" s="2" t="str">
        <f>IF($P182="","",'Source - Funds'!F179)</f>
        <v>0101</v>
      </c>
      <c r="R182" s="2" t="str">
        <f>IF($P182="","",'Source - Funds'!G179)</f>
        <v>GENERAL</v>
      </c>
      <c r="S182" s="2">
        <f>IF($P182="","",'Source - Funds'!H179)</f>
        <v>125795</v>
      </c>
    </row>
    <row r="183" spans="1:19" x14ac:dyDescent="0.3">
      <c r="A183" s="2" t="str">
        <f>IF('Source - Unit List'!G180="","",IF('Source - Unit List'!G180="N",'Source - Unit List'!A180,IF('Source - Unit List'!F180='Source - Unit List'!B180,'Source - Unit List'!A180,"")))</f>
        <v>2026</v>
      </c>
      <c r="B183" s="2" t="str">
        <f>IF($A183="","",'Source - Unit List'!B180)</f>
        <v>63</v>
      </c>
      <c r="C183" s="2" t="str">
        <f>IF($A183="","",'Source - Unit List'!C180)</f>
        <v>5</v>
      </c>
      <c r="D183" s="2" t="str">
        <f>IF($A183="","",'Source - Unit List'!D180)</f>
        <v>0288</v>
      </c>
      <c r="E183" s="2" t="str">
        <f>IF($A183="","",'Source - Unit List'!E180)</f>
        <v>PIKE COUNTY PUBLIC LIBRARY</v>
      </c>
      <c r="F183" s="2" t="str">
        <f>IF($A183="","",'Source - Unit List'!F180)</f>
        <v>NULL</v>
      </c>
      <c r="G183" s="2" t="str">
        <f>IF($A183="","",'Source - Unit List'!G180)</f>
        <v>N</v>
      </c>
      <c r="P183" s="2" t="str">
        <f>IF('Source - Funds'!D180="","",IF('Source - Funds'!J180="N",'Source - Funds'!D180,IF('Source - Funds'!I180='Source - Funds'!B180,'Source - Funds'!D180,"")))</f>
        <v>0069</v>
      </c>
      <c r="Q183" s="2" t="str">
        <f>IF($P183="","",'Source - Funds'!F180)</f>
        <v>0101</v>
      </c>
      <c r="R183" s="2" t="str">
        <f>IF($P183="","",'Source - Funds'!G180)</f>
        <v>GENERAL</v>
      </c>
      <c r="S183" s="2">
        <f>IF($P183="","",'Source - Funds'!H180)</f>
        <v>105826</v>
      </c>
    </row>
    <row r="184" spans="1:19" x14ac:dyDescent="0.3">
      <c r="A184" s="2" t="str">
        <f>IF('Source - Unit List'!G181="","",IF('Source - Unit List'!G181="N",'Source - Unit List'!A181,IF('Source - Unit List'!F181='Source - Unit List'!B181,'Source - Unit List'!A181,"")))</f>
        <v>2026</v>
      </c>
      <c r="B184" s="2" t="str">
        <f>IF($A184="","",'Source - Unit List'!B181)</f>
        <v>64</v>
      </c>
      <c r="C184" s="2" t="str">
        <f>IF($A184="","",'Source - Unit List'!C181)</f>
        <v>5</v>
      </c>
      <c r="D184" s="2" t="str">
        <f>IF($A184="","",'Source - Unit List'!D181)</f>
        <v>0184</v>
      </c>
      <c r="E184" s="2" t="str">
        <f>IF($A184="","",'Source - Unit List'!E181)</f>
        <v>WESTCHESTER PUBLIC LIBRARY</v>
      </c>
      <c r="F184" s="2" t="str">
        <f>IF($A184="","",'Source - Unit List'!F181)</f>
        <v>NULL</v>
      </c>
      <c r="G184" s="2" t="str">
        <f>IF($A184="","",'Source - Unit List'!G181)</f>
        <v>N</v>
      </c>
      <c r="P184" s="2" t="str">
        <f>IF('Source - Funds'!D181="","",IF('Source - Funds'!J181="N",'Source - Funds'!D181,IF('Source - Funds'!I181='Source - Funds'!B181,'Source - Funds'!D181,"")))</f>
        <v>0069</v>
      </c>
      <c r="Q184" s="2" t="str">
        <f>IF($P184="","",'Source - Funds'!F181)</f>
        <v>0061</v>
      </c>
      <c r="R184" s="2" t="str">
        <f>IF($P184="","",'Source - Funds'!G181)</f>
        <v>RAINY DAY</v>
      </c>
      <c r="S184" s="2">
        <f>IF($P184="","",'Source - Funds'!H181)</f>
        <v>0</v>
      </c>
    </row>
    <row r="185" spans="1:19" x14ac:dyDescent="0.3">
      <c r="A185" s="2" t="str">
        <f>IF('Source - Unit List'!G182="","",IF('Source - Unit List'!G182="N",'Source - Unit List'!A182,IF('Source - Unit List'!F182='Source - Unit List'!B182,'Source - Unit List'!A182,"")))</f>
        <v>2026</v>
      </c>
      <c r="B185" s="2" t="str">
        <f>IF($A185="","",'Source - Unit List'!B182)</f>
        <v>64</v>
      </c>
      <c r="C185" s="2" t="str">
        <f>IF($A185="","",'Source - Unit List'!C182)</f>
        <v>5</v>
      </c>
      <c r="D185" s="2" t="str">
        <f>IF($A185="","",'Source - Unit List'!D182)</f>
        <v>0185</v>
      </c>
      <c r="E185" s="2" t="str">
        <f>IF($A185="","",'Source - Unit List'!E182)</f>
        <v>PORTER COUNTY PUBLIC LIBRARY</v>
      </c>
      <c r="F185" s="2" t="str">
        <f>IF($A185="","",'Source - Unit List'!F182)</f>
        <v>NULL</v>
      </c>
      <c r="G185" s="2" t="str">
        <f>IF($A185="","",'Source - Unit List'!G182)</f>
        <v>N</v>
      </c>
      <c r="P185" s="2" t="str">
        <f>IF('Source - Funds'!D182="","",IF('Source - Funds'!J182="N",'Source - Funds'!D182,IF('Source - Funds'!I182='Source - Funds'!B182,'Source - Funds'!D182,"")))</f>
        <v>0070</v>
      </c>
      <c r="Q185" s="2" t="str">
        <f>IF($P185="","",'Source - Funds'!F182)</f>
        <v>0101</v>
      </c>
      <c r="R185" s="2" t="str">
        <f>IF($P185="","",'Source - Funds'!G182)</f>
        <v>GENERAL</v>
      </c>
      <c r="S185" s="2">
        <f>IF($P185="","",'Source - Funds'!H182)</f>
        <v>182000</v>
      </c>
    </row>
    <row r="186" spans="1:19" x14ac:dyDescent="0.3">
      <c r="A186" s="2" t="str">
        <f>IF('Source - Unit List'!G183="","",IF('Source - Unit List'!G183="N",'Source - Unit List'!A183,IF('Source - Unit List'!F183='Source - Unit List'!B183,'Source - Unit List'!A183,"")))</f>
        <v>2026</v>
      </c>
      <c r="B186" s="2" t="str">
        <f>IF($A186="","",'Source - Unit List'!B183)</f>
        <v>65</v>
      </c>
      <c r="C186" s="2" t="str">
        <f>IF($A186="","",'Source - Unit List'!C183)</f>
        <v>5</v>
      </c>
      <c r="D186" s="2" t="str">
        <f>IF($A186="","",'Source - Unit List'!D183)</f>
        <v>0187</v>
      </c>
      <c r="E186" s="2" t="str">
        <f>IF($A186="","",'Source - Unit List'!E183)</f>
        <v>NEW HARMONY WORKINGMENS INSTITUTE</v>
      </c>
      <c r="F186" s="2" t="str">
        <f>IF($A186="","",'Source - Unit List'!F183)</f>
        <v>NULL</v>
      </c>
      <c r="G186" s="2" t="str">
        <f>IF($A186="","",'Source - Unit List'!G183)</f>
        <v>N</v>
      </c>
      <c r="P186" s="2" t="str">
        <f>IF('Source - Funds'!D183="","",IF('Source - Funds'!J183="N",'Source - Funds'!D183,IF('Source - Funds'!I183='Source - Funds'!B183,'Source - Funds'!D183,"")))</f>
        <v>0070</v>
      </c>
      <c r="Q186" s="2" t="str">
        <f>IF($P186="","",'Source - Funds'!F183)</f>
        <v>2011</v>
      </c>
      <c r="R186" s="2" t="str">
        <f>IF($P186="","",'Source - Funds'!G183)</f>
        <v>LIRF</v>
      </c>
      <c r="S186" s="2">
        <f>IF($P186="","",'Source - Funds'!H183)</f>
        <v>9000</v>
      </c>
    </row>
    <row r="187" spans="1:19" x14ac:dyDescent="0.3">
      <c r="A187" s="2" t="str">
        <f>IF('Source - Unit List'!G184="","",IF('Source - Unit List'!G184="N",'Source - Unit List'!A184,IF('Source - Unit List'!F184='Source - Unit List'!B184,'Source - Unit List'!A184,"")))</f>
        <v>2026</v>
      </c>
      <c r="B187" s="2" t="str">
        <f>IF($A187="","",'Source - Unit List'!B184)</f>
        <v>65</v>
      </c>
      <c r="C187" s="2" t="str">
        <f>IF($A187="","",'Source - Unit List'!C184)</f>
        <v>5</v>
      </c>
      <c r="D187" s="2" t="str">
        <f>IF($A187="","",'Source - Unit List'!D184)</f>
        <v>0188</v>
      </c>
      <c r="E187" s="2" t="str">
        <f>IF($A187="","",'Source - Unit List'!E184)</f>
        <v>POSEYVILLE CARNEGIE LIBRARY</v>
      </c>
      <c r="F187" s="2" t="str">
        <f>IF($A187="","",'Source - Unit List'!F184)</f>
        <v>NULL</v>
      </c>
      <c r="G187" s="2" t="str">
        <f>IF($A187="","",'Source - Unit List'!G184)</f>
        <v>N</v>
      </c>
      <c r="P187" s="2" t="str">
        <f>IF('Source - Funds'!D184="","",IF('Source - Funds'!J184="N",'Source - Funds'!D184,IF('Source - Funds'!I184='Source - Funds'!B184,'Source - Funds'!D184,"")))</f>
        <v/>
      </c>
      <c r="Q187" s="2" t="str">
        <f>IF($P187="","",'Source - Funds'!F184)</f>
        <v/>
      </c>
      <c r="R187" s="2" t="str">
        <f>IF($P187="","",'Source - Funds'!G184)</f>
        <v/>
      </c>
      <c r="S187" s="2" t="str">
        <f>IF($P187="","",'Source - Funds'!H184)</f>
        <v/>
      </c>
    </row>
    <row r="188" spans="1:19" x14ac:dyDescent="0.3">
      <c r="A188" s="2" t="str">
        <f>IF('Source - Unit List'!G185="","",IF('Source - Unit List'!G185="N",'Source - Unit List'!A185,IF('Source - Unit List'!F185='Source - Unit List'!B185,'Source - Unit List'!A185,"")))</f>
        <v>2026</v>
      </c>
      <c r="B188" s="2" t="str">
        <f>IF($A188="","",'Source - Unit List'!B185)</f>
        <v>65</v>
      </c>
      <c r="C188" s="2" t="str">
        <f>IF($A188="","",'Source - Unit List'!C185)</f>
        <v>5</v>
      </c>
      <c r="D188" s="2" t="str">
        <f>IF($A188="","",'Source - Unit List'!D185)</f>
        <v>0269</v>
      </c>
      <c r="E188" s="2" t="str">
        <f>IF($A188="","",'Source - Unit List'!E185)</f>
        <v>ALEXANDRIAN FREE PUBLIC LIBRARY</v>
      </c>
      <c r="F188" s="2" t="str">
        <f>IF($A188="","",'Source - Unit List'!F185)</f>
        <v>NULL</v>
      </c>
      <c r="G188" s="2" t="str">
        <f>IF($A188="","",'Source - Unit List'!G185)</f>
        <v>N</v>
      </c>
      <c r="P188" s="2" t="str">
        <f>IF('Source - Funds'!D185="","",IF('Source - Funds'!J185="N",'Source - Funds'!D185,IF('Source - Funds'!I185='Source - Funds'!B185,'Source - Funds'!D185,"")))</f>
        <v>0072</v>
      </c>
      <c r="Q188" s="2" t="str">
        <f>IF($P188="","",'Source - Funds'!F185)</f>
        <v>0101</v>
      </c>
      <c r="R188" s="2" t="str">
        <f>IF($P188="","",'Source - Funds'!G185)</f>
        <v>GENERAL</v>
      </c>
      <c r="S188" s="2">
        <f>IF($P188="","",'Source - Funds'!H185)</f>
        <v>71588</v>
      </c>
    </row>
    <row r="189" spans="1:19" x14ac:dyDescent="0.3">
      <c r="A189" s="2" t="str">
        <f>IF('Source - Unit List'!G186="","",IF('Source - Unit List'!G186="N",'Source - Unit List'!A186,IF('Source - Unit List'!F186='Source - Unit List'!B186,'Source - Unit List'!A186,"")))</f>
        <v>2026</v>
      </c>
      <c r="B189" s="2" t="str">
        <f>IF($A189="","",'Source - Unit List'!B186)</f>
        <v>66</v>
      </c>
      <c r="C189" s="2" t="str">
        <f>IF($A189="","",'Source - Unit List'!C186)</f>
        <v>5</v>
      </c>
      <c r="D189" s="2" t="str">
        <f>IF($A189="","",'Source - Unit List'!D186)</f>
        <v>0189</v>
      </c>
      <c r="E189" s="2" t="str">
        <f>IF($A189="","",'Source - Unit List'!E186)</f>
        <v>FRANCESVILLE PUBLIC LIBRARY</v>
      </c>
      <c r="F189" s="2" t="str">
        <f>IF($A189="","",'Source - Unit List'!F186)</f>
        <v>NULL</v>
      </c>
      <c r="G189" s="2" t="str">
        <f>IF($A189="","",'Source - Unit List'!G186)</f>
        <v>N</v>
      </c>
      <c r="P189" s="2" t="str">
        <f>IF('Source - Funds'!D186="","",IF('Source - Funds'!J186="N",'Source - Funds'!D186,IF('Source - Funds'!I186='Source - Funds'!B186,'Source - Funds'!D186,"")))</f>
        <v>0073</v>
      </c>
      <c r="Q189" s="2" t="str">
        <f>IF($P189="","",'Source - Funds'!F186)</f>
        <v>0101</v>
      </c>
      <c r="R189" s="2" t="str">
        <f>IF($P189="","",'Source - Funds'!G186)</f>
        <v>GENERAL</v>
      </c>
      <c r="S189" s="2">
        <f>IF($P189="","",'Source - Funds'!H186)</f>
        <v>469000</v>
      </c>
    </row>
    <row r="190" spans="1:19" x14ac:dyDescent="0.3">
      <c r="A190" s="2" t="str">
        <f>IF('Source - Unit List'!G187="","",IF('Source - Unit List'!G187="N",'Source - Unit List'!A187,IF('Source - Unit List'!F187='Source - Unit List'!B187,'Source - Unit List'!A187,"")))</f>
        <v>2026</v>
      </c>
      <c r="B190" s="2" t="str">
        <f>IF($A190="","",'Source - Unit List'!B187)</f>
        <v>66</v>
      </c>
      <c r="C190" s="2" t="str">
        <f>IF($A190="","",'Source - Unit List'!C187)</f>
        <v>5</v>
      </c>
      <c r="D190" s="2" t="str">
        <f>IF($A190="","",'Source - Unit List'!D187)</f>
        <v>0190</v>
      </c>
      <c r="E190" s="2" t="str">
        <f>IF($A190="","",'Source - Unit List'!E187)</f>
        <v>MONTEREY PUBLIC LIBRARY</v>
      </c>
      <c r="F190" s="2" t="str">
        <f>IF($A190="","",'Source - Unit List'!F187)</f>
        <v>NULL</v>
      </c>
      <c r="G190" s="2" t="str">
        <f>IF($A190="","",'Source - Unit List'!G187)</f>
        <v>N</v>
      </c>
      <c r="P190" s="2" t="str">
        <f>IF('Source - Funds'!D187="","",IF('Source - Funds'!J187="N",'Source - Funds'!D187,IF('Source - Funds'!I187='Source - Funds'!B187,'Source - Funds'!D187,"")))</f>
        <v>0073</v>
      </c>
      <c r="Q190" s="2" t="str">
        <f>IF($P190="","",'Source - Funds'!F187)</f>
        <v>0061</v>
      </c>
      <c r="R190" s="2" t="str">
        <f>IF($P190="","",'Source - Funds'!G187)</f>
        <v>RAINY DAY</v>
      </c>
      <c r="S190" s="2">
        <f>IF($P190="","",'Source - Funds'!H187)</f>
        <v>80000</v>
      </c>
    </row>
    <row r="191" spans="1:19" x14ac:dyDescent="0.3">
      <c r="A191" s="2" t="str">
        <f>IF('Source - Unit List'!G188="","",IF('Source - Unit List'!G188="N",'Source - Unit List'!A188,IF('Source - Unit List'!F188='Source - Unit List'!B188,'Source - Unit List'!A188,"")))</f>
        <v>2026</v>
      </c>
      <c r="B191" s="2" t="str">
        <f>IF($A191="","",'Source - Unit List'!B188)</f>
        <v>66</v>
      </c>
      <c r="C191" s="2" t="str">
        <f>IF($A191="","",'Source - Unit List'!C188)</f>
        <v>5</v>
      </c>
      <c r="D191" s="2" t="str">
        <f>IF($A191="","",'Source - Unit List'!D188)</f>
        <v>0191</v>
      </c>
      <c r="E191" s="2" t="str">
        <f>IF($A191="","",'Source - Unit List'!E188)</f>
        <v>PULASKI COUNTY PUBLIC LIBRARY</v>
      </c>
      <c r="F191" s="2" t="str">
        <f>IF($A191="","",'Source - Unit List'!F188)</f>
        <v>NULL</v>
      </c>
      <c r="G191" s="2" t="str">
        <f>IF($A191="","",'Source - Unit List'!G188)</f>
        <v>N</v>
      </c>
      <c r="P191" s="2" t="str">
        <f>IF('Source - Funds'!D188="","",IF('Source - Funds'!J188="N",'Source - Funds'!D188,IF('Source - Funds'!I188='Source - Funds'!B188,'Source - Funds'!D188,"")))</f>
        <v>0074</v>
      </c>
      <c r="Q191" s="2" t="str">
        <f>IF($P191="","",'Source - Funds'!F188)</f>
        <v>0101</v>
      </c>
      <c r="R191" s="2" t="str">
        <f>IF($P191="","",'Source - Funds'!G188)</f>
        <v>GENERAL</v>
      </c>
      <c r="S191" s="2">
        <f>IF($P191="","",'Source - Funds'!H188)</f>
        <v>170728</v>
      </c>
    </row>
    <row r="192" spans="1:19" x14ac:dyDescent="0.3">
      <c r="A192" s="2" t="str">
        <f>IF('Source - Unit List'!G189="","",IF('Source - Unit List'!G189="N",'Source - Unit List'!A189,IF('Source - Unit List'!F189='Source - Unit List'!B189,'Source - Unit List'!A189,"")))</f>
        <v>2026</v>
      </c>
      <c r="B192" s="2" t="str">
        <f>IF($A192="","",'Source - Unit List'!B189)</f>
        <v>67</v>
      </c>
      <c r="C192" s="2" t="str">
        <f>IF($A192="","",'Source - Unit List'!C189)</f>
        <v>5</v>
      </c>
      <c r="D192" s="2" t="str">
        <f>IF($A192="","",'Source - Unit List'!D189)</f>
        <v>0192</v>
      </c>
      <c r="E192" s="2" t="str">
        <f>IF($A192="","",'Source - Unit List'!E189)</f>
        <v>ROACHDALE PUBLIC LIBRARY</v>
      </c>
      <c r="F192" s="2" t="str">
        <f>IF($A192="","",'Source - Unit List'!F189)</f>
        <v>NULL</v>
      </c>
      <c r="G192" s="2" t="str">
        <f>IF($A192="","",'Source - Unit List'!G189)</f>
        <v>N</v>
      </c>
      <c r="P192" s="2" t="str">
        <f>IF('Source - Funds'!D189="","",IF('Source - Funds'!J189="N",'Source - Funds'!D189,IF('Source - Funds'!I189='Source - Funds'!B189,'Source - Funds'!D189,"")))</f>
        <v>0291</v>
      </c>
      <c r="Q192" s="2" t="str">
        <f>IF($P192="","",'Source - Funds'!F189)</f>
        <v>0101</v>
      </c>
      <c r="R192" s="2" t="str">
        <f>IF($P192="","",'Source - Funds'!G189)</f>
        <v>GENERAL</v>
      </c>
      <c r="S192" s="2">
        <f>IF($P192="","",'Source - Funds'!H189)</f>
        <v>660180</v>
      </c>
    </row>
    <row r="193" spans="1:19" x14ac:dyDescent="0.3">
      <c r="A193" s="2" t="str">
        <f>IF('Source - Unit List'!G190="","",IF('Source - Unit List'!G190="N",'Source - Unit List'!A190,IF('Source - Unit List'!F190='Source - Unit List'!B190,'Source - Unit List'!A190,"")))</f>
        <v>2026</v>
      </c>
      <c r="B193" s="2" t="str">
        <f>IF($A193="","",'Source - Unit List'!B190)</f>
        <v>67</v>
      </c>
      <c r="C193" s="2" t="str">
        <f>IF($A193="","",'Source - Unit List'!C190)</f>
        <v>5</v>
      </c>
      <c r="D193" s="2" t="str">
        <f>IF($A193="","",'Source - Unit List'!D190)</f>
        <v>0193</v>
      </c>
      <c r="E193" s="2" t="str">
        <f>IF($A193="","",'Source - Unit List'!E190)</f>
        <v>PUTNAM COUNTY PUBLIC LIBRARY</v>
      </c>
      <c r="F193" s="2" t="str">
        <f>IF($A193="","",'Source - Unit List'!F190)</f>
        <v>NULL</v>
      </c>
      <c r="G193" s="2" t="str">
        <f>IF($A193="","",'Source - Unit List'!G190)</f>
        <v>N</v>
      </c>
      <c r="P193" s="2" t="str">
        <f>IF('Source - Funds'!D190="","",IF('Source - Funds'!J190="N",'Source - Funds'!D190,IF('Source - Funds'!I190='Source - Funds'!B190,'Source - Funds'!D190,"")))</f>
        <v>0291</v>
      </c>
      <c r="Q193" s="2" t="str">
        <f>IF($P193="","",'Source - Funds'!F190)</f>
        <v>0061</v>
      </c>
      <c r="R193" s="2" t="str">
        <f>IF($P193="","",'Source - Funds'!G190)</f>
        <v>RAINY DAY</v>
      </c>
      <c r="S193" s="2">
        <f>IF($P193="","",'Source - Funds'!H190)</f>
        <v>0</v>
      </c>
    </row>
    <row r="194" spans="1:19" x14ac:dyDescent="0.3">
      <c r="A194" s="2" t="str">
        <f>IF('Source - Unit List'!G191="","",IF('Source - Unit List'!G191="N",'Source - Unit List'!A191,IF('Source - Unit List'!F191='Source - Unit List'!B191,'Source - Unit List'!A191,"")))</f>
        <v>2026</v>
      </c>
      <c r="B194" s="2" t="str">
        <f>IF($A194="","",'Source - Unit List'!B191)</f>
        <v>68</v>
      </c>
      <c r="C194" s="2" t="str">
        <f>IF($A194="","",'Source - Unit List'!C191)</f>
        <v>5</v>
      </c>
      <c r="D194" s="2" t="str">
        <f>IF($A194="","",'Source - Unit List'!D191)</f>
        <v>0194</v>
      </c>
      <c r="E194" s="2" t="str">
        <f>IF($A194="","",'Source - Unit List'!E191)</f>
        <v>FARMLAND PUBLIC LIBRARY</v>
      </c>
      <c r="F194" s="2" t="str">
        <f>IF($A194="","",'Source - Unit List'!F191)</f>
        <v>NULL</v>
      </c>
      <c r="G194" s="2" t="str">
        <f>IF($A194="","",'Source - Unit List'!G191)</f>
        <v>N</v>
      </c>
      <c r="P194" s="2" t="str">
        <f>IF('Source - Funds'!D191="","",IF('Source - Funds'!J191="N",'Source - Funds'!D191,IF('Source - Funds'!I191='Source - Funds'!B191,'Source - Funds'!D191,"")))</f>
        <v>0075</v>
      </c>
      <c r="Q194" s="2" t="str">
        <f>IF($P194="","",'Source - Funds'!F191)</f>
        <v>0061</v>
      </c>
      <c r="R194" s="2" t="str">
        <f>IF($P194="","",'Source - Funds'!G191)</f>
        <v>RAINY DAY</v>
      </c>
      <c r="S194" s="2">
        <f>IF($P194="","",'Source - Funds'!H191)</f>
        <v>145334</v>
      </c>
    </row>
    <row r="195" spans="1:19" x14ac:dyDescent="0.3">
      <c r="A195" s="2" t="str">
        <f>IF('Source - Unit List'!G192="","",IF('Source - Unit List'!G192="N",'Source - Unit List'!A192,IF('Source - Unit List'!F192='Source - Unit List'!B192,'Source - Unit List'!A192,"")))</f>
        <v>2026</v>
      </c>
      <c r="B195" s="2" t="str">
        <f>IF($A195="","",'Source - Unit List'!B192)</f>
        <v>68</v>
      </c>
      <c r="C195" s="2" t="str">
        <f>IF($A195="","",'Source - Unit List'!C192)</f>
        <v>5</v>
      </c>
      <c r="D195" s="2" t="str">
        <f>IF($A195="","",'Source - Unit List'!D192)</f>
        <v>0195</v>
      </c>
      <c r="E195" s="2" t="str">
        <f>IF($A195="","",'Source - Unit List'!E192)</f>
        <v>RIDGEVILLE PUBLIC LIBRARY</v>
      </c>
      <c r="F195" s="2" t="str">
        <f>IF($A195="","",'Source - Unit List'!F192)</f>
        <v>NULL</v>
      </c>
      <c r="G195" s="2" t="str">
        <f>IF($A195="","",'Source - Unit List'!G192)</f>
        <v>N</v>
      </c>
      <c r="P195" s="2" t="str">
        <f>IF('Source - Funds'!D192="","",IF('Source - Funds'!J192="N",'Source - Funds'!D192,IF('Source - Funds'!I192='Source - Funds'!B192,'Source - Funds'!D192,"")))</f>
        <v>0075</v>
      </c>
      <c r="Q195" s="2" t="str">
        <f>IF($P195="","",'Source - Funds'!F192)</f>
        <v>0101</v>
      </c>
      <c r="R195" s="2" t="str">
        <f>IF($P195="","",'Source - Funds'!G192)</f>
        <v>GENERAL</v>
      </c>
      <c r="S195" s="2">
        <f>IF($P195="","",'Source - Funds'!H192)</f>
        <v>572729</v>
      </c>
    </row>
    <row r="196" spans="1:19" x14ac:dyDescent="0.3">
      <c r="A196" s="2" t="str">
        <f>IF('Source - Unit List'!G193="","",IF('Source - Unit List'!G193="N",'Source - Unit List'!A193,IF('Source - Unit List'!F193='Source - Unit List'!B193,'Source - Unit List'!A193,"")))</f>
        <v>2026</v>
      </c>
      <c r="B196" s="2" t="str">
        <f>IF($A196="","",'Source - Unit List'!B193)</f>
        <v>68</v>
      </c>
      <c r="C196" s="2" t="str">
        <f>IF($A196="","",'Source - Unit List'!C193)</f>
        <v>5</v>
      </c>
      <c r="D196" s="2" t="str">
        <f>IF($A196="","",'Source - Unit List'!D193)</f>
        <v>0196</v>
      </c>
      <c r="E196" s="2" t="str">
        <f>IF($A196="","",'Source - Unit List'!E193)</f>
        <v>UNION CITY PUBLIC LIBRARY</v>
      </c>
      <c r="F196" s="2" t="str">
        <f>IF($A196="","",'Source - Unit List'!F193)</f>
        <v>NULL</v>
      </c>
      <c r="G196" s="2" t="str">
        <f>IF($A196="","",'Source - Unit List'!G193)</f>
        <v>N</v>
      </c>
      <c r="P196" s="2" t="str">
        <f>IF('Source - Funds'!D193="","",IF('Source - Funds'!J193="N",'Source - Funds'!D193,IF('Source - Funds'!I193='Source - Funds'!B193,'Source - Funds'!D193,"")))</f>
        <v>0075</v>
      </c>
      <c r="Q196" s="2" t="str">
        <f>IF($P196="","",'Source - Funds'!F193)</f>
        <v>2011</v>
      </c>
      <c r="R196" s="2" t="str">
        <f>IF($P196="","",'Source - Funds'!G193)</f>
        <v>LIRF</v>
      </c>
      <c r="S196" s="2">
        <f>IF($P196="","",'Source - Funds'!H193)</f>
        <v>0</v>
      </c>
    </row>
    <row r="197" spans="1:19" x14ac:dyDescent="0.3">
      <c r="A197" s="2" t="str">
        <f>IF('Source - Unit List'!G194="","",IF('Source - Unit List'!G194="N",'Source - Unit List'!A194,IF('Source - Unit List'!F194='Source - Unit List'!B194,'Source - Unit List'!A194,"")))</f>
        <v>2026</v>
      </c>
      <c r="B197" s="2" t="str">
        <f>IF($A197="","",'Source - Unit List'!B194)</f>
        <v>68</v>
      </c>
      <c r="C197" s="2" t="str">
        <f>IF($A197="","",'Source - Unit List'!C194)</f>
        <v>5</v>
      </c>
      <c r="D197" s="2" t="str">
        <f>IF($A197="","",'Source - Unit List'!D194)</f>
        <v>0197</v>
      </c>
      <c r="E197" s="2" t="str">
        <f>IF($A197="","",'Source - Unit List'!E194)</f>
        <v>WINCHESTER PUBLIC LIBRARY</v>
      </c>
      <c r="F197" s="2" t="str">
        <f>IF($A197="","",'Source - Unit List'!F194)</f>
        <v>NULL</v>
      </c>
      <c r="G197" s="2" t="str">
        <f>IF($A197="","",'Source - Unit List'!G194)</f>
        <v>N</v>
      </c>
      <c r="P197" s="2" t="str">
        <f>IF('Source - Funds'!D194="","",IF('Source - Funds'!J194="N",'Source - Funds'!D194,IF('Source - Funds'!I194='Source - Funds'!B194,'Source - Funds'!D194,"")))</f>
        <v>0075</v>
      </c>
      <c r="Q197" s="2" t="str">
        <f>IF($P197="","",'Source - Funds'!F194)</f>
        <v>0180</v>
      </c>
      <c r="R197" s="2" t="str">
        <f>IF($P197="","",'Source - Funds'!G194)</f>
        <v>DEBT SERVICE</v>
      </c>
      <c r="S197" s="2">
        <f>IF($P197="","",'Source - Funds'!H194)</f>
        <v>144852</v>
      </c>
    </row>
    <row r="198" spans="1:19" x14ac:dyDescent="0.3">
      <c r="A198" s="2" t="str">
        <f>IF('Source - Unit List'!G195="","",IF('Source - Unit List'!G195="N",'Source - Unit List'!A195,IF('Source - Unit List'!F195='Source - Unit List'!B195,'Source - Unit List'!A195,"")))</f>
        <v>2026</v>
      </c>
      <c r="B198" s="2" t="str">
        <f>IF($A198="","",'Source - Unit List'!B195)</f>
        <v>68</v>
      </c>
      <c r="C198" s="2" t="str">
        <f>IF($A198="","",'Source - Unit List'!C195)</f>
        <v>5</v>
      </c>
      <c r="D198" s="2" t="str">
        <f>IF($A198="","",'Source - Unit List'!D195)</f>
        <v>0198</v>
      </c>
      <c r="E198" s="2" t="str">
        <f>IF($A198="","",'Source - Unit List'!E195)</f>
        <v>WASHINGTON TOWNSHIP PUBLIC LIBRARY</v>
      </c>
      <c r="F198" s="2" t="str">
        <f>IF($A198="","",'Source - Unit List'!F195)</f>
        <v>NULL</v>
      </c>
      <c r="G198" s="2" t="str">
        <f>IF($A198="","",'Source - Unit List'!G195)</f>
        <v>N</v>
      </c>
      <c r="P198" s="2" t="str">
        <f>IF('Source - Funds'!D195="","",IF('Source - Funds'!J195="N",'Source - Funds'!D195,IF('Source - Funds'!I195='Source - Funds'!B195,'Source - Funds'!D195,"")))</f>
        <v>0075</v>
      </c>
      <c r="Q198" s="2" t="str">
        <f>IF($P198="","",'Source - Funds'!F195)</f>
        <v>0182</v>
      </c>
      <c r="R198" s="2" t="str">
        <f>IF($P198="","",'Source - Funds'!G195)</f>
        <v>BOND #2</v>
      </c>
      <c r="S198" s="2">
        <f>IF($P198="","",'Source - Funds'!H195)</f>
        <v>131900</v>
      </c>
    </row>
    <row r="199" spans="1:19" x14ac:dyDescent="0.3">
      <c r="A199" s="2" t="str">
        <f>IF('Source - Unit List'!G196="","",IF('Source - Unit List'!G196="N",'Source - Unit List'!A196,IF('Source - Unit List'!F196='Source - Unit List'!B196,'Source - Unit List'!A196,"")))</f>
        <v>2026</v>
      </c>
      <c r="B199" s="2" t="str">
        <f>IF($A199="","",'Source - Unit List'!B196)</f>
        <v>69</v>
      </c>
      <c r="C199" s="2" t="str">
        <f>IF($A199="","",'Source - Unit List'!C196)</f>
        <v>5</v>
      </c>
      <c r="D199" s="2" t="str">
        <f>IF($A199="","",'Source - Unit List'!D196)</f>
        <v>0199</v>
      </c>
      <c r="E199" s="2" t="str">
        <f>IF($A199="","",'Source - Unit List'!E196)</f>
        <v>BATESVILLE PUBLIC LIBRARY</v>
      </c>
      <c r="F199" s="2" t="str">
        <f>IF($A199="","",'Source - Unit List'!F196)</f>
        <v>69</v>
      </c>
      <c r="G199" s="2" t="str">
        <f>IF($A199="","",'Source - Unit List'!G196)</f>
        <v>Y</v>
      </c>
      <c r="P199" s="2" t="str">
        <f>IF('Source - Funds'!D196="","",IF('Source - Funds'!J196="N",'Source - Funds'!D196,IF('Source - Funds'!I196='Source - Funds'!B196,'Source - Funds'!D196,"")))</f>
        <v>0076</v>
      </c>
      <c r="Q199" s="2" t="str">
        <f>IF($P199="","",'Source - Funds'!F196)</f>
        <v>0283</v>
      </c>
      <c r="R199" s="2" t="str">
        <f>IF($P199="","",'Source - Funds'!G196)</f>
        <v>L/R PAYMENT</v>
      </c>
      <c r="S199" s="2">
        <f>IF($P199="","",'Source - Funds'!H196)</f>
        <v>2223150</v>
      </c>
    </row>
    <row r="200" spans="1:19" x14ac:dyDescent="0.3">
      <c r="A200" s="2" t="str">
        <f>IF('Source - Unit List'!G197="","",IF('Source - Unit List'!G197="N",'Source - Unit List'!A197,IF('Source - Unit List'!F197='Source - Unit List'!B197,'Source - Unit List'!A197,"")))</f>
        <v>2026</v>
      </c>
      <c r="B200" s="2" t="str">
        <f>IF($A200="","",'Source - Unit List'!B197)</f>
        <v>69</v>
      </c>
      <c r="C200" s="2" t="str">
        <f>IF($A200="","",'Source - Unit List'!C197)</f>
        <v>5</v>
      </c>
      <c r="D200" s="2" t="str">
        <f>IF($A200="","",'Source - Unit List'!D197)</f>
        <v>0200</v>
      </c>
      <c r="E200" s="2" t="str">
        <f>IF($A200="","",'Source - Unit List'!E197)</f>
        <v>OSGOOD PUBLIC LIBRARY</v>
      </c>
      <c r="F200" s="2" t="str">
        <f>IF($A200="","",'Source - Unit List'!F197)</f>
        <v>NULL</v>
      </c>
      <c r="G200" s="2" t="str">
        <f>IF($A200="","",'Source - Unit List'!G197)</f>
        <v>N</v>
      </c>
      <c r="P200" s="2" t="str">
        <f>IF('Source - Funds'!D197="","",IF('Source - Funds'!J197="N",'Source - Funds'!D197,IF('Source - Funds'!I197='Source - Funds'!B197,'Source - Funds'!D197,"")))</f>
        <v>0076</v>
      </c>
      <c r="Q200" s="2" t="str">
        <f>IF($P200="","",'Source - Funds'!F197)</f>
        <v>2011</v>
      </c>
      <c r="R200" s="2" t="str">
        <f>IF($P200="","",'Source - Funds'!G197)</f>
        <v>LIRF</v>
      </c>
      <c r="S200" s="2">
        <f>IF($P200="","",'Source - Funds'!H197)</f>
        <v>0</v>
      </c>
    </row>
    <row r="201" spans="1:19" x14ac:dyDescent="0.3">
      <c r="A201" s="2" t="str">
        <f>IF('Source - Unit List'!G198="","",IF('Source - Unit List'!G198="N",'Source - Unit List'!A198,IF('Source - Unit List'!F198='Source - Unit List'!B198,'Source - Unit List'!A198,"")))</f>
        <v>2026</v>
      </c>
      <c r="B201" s="2" t="str">
        <f>IF($A201="","",'Source - Unit List'!B198)</f>
        <v>70</v>
      </c>
      <c r="C201" s="2" t="str">
        <f>IF($A201="","",'Source - Unit List'!C198)</f>
        <v>5</v>
      </c>
      <c r="D201" s="2" t="str">
        <f>IF($A201="","",'Source - Unit List'!D198)</f>
        <v>0201</v>
      </c>
      <c r="E201" s="2" t="str">
        <f>IF($A201="","",'Source - Unit List'!E198)</f>
        <v>CARTHAGE-HENRY HENSLEY PUBLIC LIBRARY</v>
      </c>
      <c r="F201" s="2" t="str">
        <f>IF($A201="","",'Source - Unit List'!F198)</f>
        <v>NULL</v>
      </c>
      <c r="G201" s="2" t="str">
        <f>IF($A201="","",'Source - Unit List'!G198)</f>
        <v>N</v>
      </c>
      <c r="P201" s="2" t="str">
        <f>IF('Source - Funds'!D198="","",IF('Source - Funds'!J198="N",'Source - Funds'!D198,IF('Source - Funds'!I198='Source - Funds'!B198,'Source - Funds'!D198,"")))</f>
        <v>0076</v>
      </c>
      <c r="Q201" s="2" t="str">
        <f>IF($P201="","",'Source - Funds'!F198)</f>
        <v>0101</v>
      </c>
      <c r="R201" s="2" t="str">
        <f>IF($P201="","",'Source - Funds'!G198)</f>
        <v>GENERAL</v>
      </c>
      <c r="S201" s="2">
        <f>IF($P201="","",'Source - Funds'!H198)</f>
        <v>19499554</v>
      </c>
    </row>
    <row r="202" spans="1:19" x14ac:dyDescent="0.3">
      <c r="A202" s="2" t="str">
        <f>IF('Source - Unit List'!G199="","",IF('Source - Unit List'!G199="N",'Source - Unit List'!A199,IF('Source - Unit List'!F199='Source - Unit List'!B199,'Source - Unit List'!A199,"")))</f>
        <v>2026</v>
      </c>
      <c r="B202" s="2" t="str">
        <f>IF($A202="","",'Source - Unit List'!B199)</f>
        <v>70</v>
      </c>
      <c r="C202" s="2" t="str">
        <f>IF($A202="","",'Source - Unit List'!C199)</f>
        <v>5</v>
      </c>
      <c r="D202" s="2" t="str">
        <f>IF($A202="","",'Source - Unit List'!D199)</f>
        <v>0202</v>
      </c>
      <c r="E202" s="2" t="str">
        <f>IF($A202="","",'Source - Unit List'!E199)</f>
        <v>RUSHVILLE PUBLIC LIBRARY</v>
      </c>
      <c r="F202" s="2" t="str">
        <f>IF($A202="","",'Source - Unit List'!F199)</f>
        <v>NULL</v>
      </c>
      <c r="G202" s="2" t="str">
        <f>IF($A202="","",'Source - Unit List'!G199)</f>
        <v>N</v>
      </c>
      <c r="P202" s="2" t="str">
        <f>IF('Source - Funds'!D199="","",IF('Source - Funds'!J199="N",'Source - Funds'!D199,IF('Source - Funds'!I199='Source - Funds'!B199,'Source - Funds'!D199,"")))</f>
        <v>0076</v>
      </c>
      <c r="Q202" s="2" t="str">
        <f>IF($P202="","",'Source - Funds'!F199)</f>
        <v>0061</v>
      </c>
      <c r="R202" s="2" t="str">
        <f>IF($P202="","",'Source - Funds'!G199)</f>
        <v>RAINY DAY</v>
      </c>
      <c r="S202" s="2">
        <f>IF($P202="","",'Source - Funds'!H199)</f>
        <v>9612784</v>
      </c>
    </row>
    <row r="203" spans="1:19" x14ac:dyDescent="0.3">
      <c r="A203" s="2" t="str">
        <f>IF('Source - Unit List'!G200="","",IF('Source - Unit List'!G200="N",'Source - Unit List'!A200,IF('Source - Unit List'!F200='Source - Unit List'!B200,'Source - Unit List'!A200,"")))</f>
        <v>2026</v>
      </c>
      <c r="B203" s="2" t="str">
        <f>IF($A203="","",'Source - Unit List'!B200)</f>
        <v>71</v>
      </c>
      <c r="C203" s="2" t="str">
        <f>IF($A203="","",'Source - Unit List'!C200)</f>
        <v>5</v>
      </c>
      <c r="D203" s="2" t="str">
        <f>IF($A203="","",'Source - Unit List'!D200)</f>
        <v>0203</v>
      </c>
      <c r="E203" s="2" t="str">
        <f>IF($A203="","",'Source - Unit List'!E200)</f>
        <v>MISHAWAKA PUBLIC LIBRARY</v>
      </c>
      <c r="F203" s="2" t="str">
        <f>IF($A203="","",'Source - Unit List'!F200)</f>
        <v>NULL</v>
      </c>
      <c r="G203" s="2" t="str">
        <f>IF($A203="","",'Source - Unit List'!G200)</f>
        <v>N</v>
      </c>
      <c r="P203" s="2" t="str">
        <f>IF('Source - Funds'!D200="","",IF('Source - Funds'!J200="N",'Source - Funds'!D200,IF('Source - Funds'!I200='Source - Funds'!B200,'Source - Funds'!D200,"")))</f>
        <v>0077</v>
      </c>
      <c r="Q203" s="2" t="str">
        <f>IF($P203="","",'Source - Funds'!F200)</f>
        <v>0061</v>
      </c>
      <c r="R203" s="2" t="str">
        <f>IF($P203="","",'Source - Funds'!G200)</f>
        <v>RAINY DAY</v>
      </c>
      <c r="S203" s="2">
        <f>IF($P203="","",'Source - Funds'!H200)</f>
        <v>4582508</v>
      </c>
    </row>
    <row r="204" spans="1:19" x14ac:dyDescent="0.3">
      <c r="A204" s="2" t="str">
        <f>IF('Source - Unit List'!G201="","",IF('Source - Unit List'!G201="N",'Source - Unit List'!A201,IF('Source - Unit List'!F201='Source - Unit List'!B201,'Source - Unit List'!A201,"")))</f>
        <v>2026</v>
      </c>
      <c r="B204" s="2" t="str">
        <f>IF($A204="","",'Source - Unit List'!B201)</f>
        <v>71</v>
      </c>
      <c r="C204" s="2" t="str">
        <f>IF($A204="","",'Source - Unit List'!C201)</f>
        <v>5</v>
      </c>
      <c r="D204" s="2" t="str">
        <f>IF($A204="","",'Source - Unit List'!D201)</f>
        <v>0204</v>
      </c>
      <c r="E204" s="2" t="str">
        <f>IF($A204="","",'Source - Unit List'!E201)</f>
        <v>NEW CARLISLE PUBLIC LIBRARY</v>
      </c>
      <c r="F204" s="2" t="str">
        <f>IF($A204="","",'Source - Unit List'!F201)</f>
        <v>NULL</v>
      </c>
      <c r="G204" s="2" t="str">
        <f>IF($A204="","",'Source - Unit List'!G201)</f>
        <v>N</v>
      </c>
      <c r="P204" s="2" t="str">
        <f>IF('Source - Funds'!D201="","",IF('Source - Funds'!J201="N",'Source - Funds'!D201,IF('Source - Funds'!I201='Source - Funds'!B201,'Source - Funds'!D201,"")))</f>
        <v>0077</v>
      </c>
      <c r="Q204" s="2" t="str">
        <f>IF($P204="","",'Source - Funds'!F201)</f>
        <v>0101</v>
      </c>
      <c r="R204" s="2" t="str">
        <f>IF($P204="","",'Source - Funds'!G201)</f>
        <v>GENERAL</v>
      </c>
      <c r="S204" s="2">
        <f>IF($P204="","",'Source - Funds'!H201)</f>
        <v>14362887</v>
      </c>
    </row>
    <row r="205" spans="1:19" x14ac:dyDescent="0.3">
      <c r="A205" s="2" t="str">
        <f>IF('Source - Unit List'!G202="","",IF('Source - Unit List'!G202="N",'Source - Unit List'!A202,IF('Source - Unit List'!F202='Source - Unit List'!B202,'Source - Unit List'!A202,"")))</f>
        <v>2026</v>
      </c>
      <c r="B205" s="2" t="str">
        <f>IF($A205="","",'Source - Unit List'!B202)</f>
        <v>71</v>
      </c>
      <c r="C205" s="2" t="str">
        <f>IF($A205="","",'Source - Unit List'!C202)</f>
        <v>5</v>
      </c>
      <c r="D205" s="2" t="str">
        <f>IF($A205="","",'Source - Unit List'!D202)</f>
        <v>0205</v>
      </c>
      <c r="E205" s="2" t="str">
        <f>IF($A205="","",'Source - Unit List'!E202)</f>
        <v>WALKERTON PUBLIC LIBRARY</v>
      </c>
      <c r="F205" s="2" t="str">
        <f>IF($A205="","",'Source - Unit List'!F202)</f>
        <v>NULL</v>
      </c>
      <c r="G205" s="2" t="str">
        <f>IF($A205="","",'Source - Unit List'!G202)</f>
        <v>N</v>
      </c>
      <c r="P205" s="2" t="str">
        <f>IF('Source - Funds'!D202="","",IF('Source - Funds'!J202="N",'Source - Funds'!D202,IF('Source - Funds'!I202='Source - Funds'!B202,'Source - Funds'!D202,"")))</f>
        <v>0077</v>
      </c>
      <c r="Q205" s="2" t="str">
        <f>IF($P205="","",'Source - Funds'!F202)</f>
        <v>2011</v>
      </c>
      <c r="R205" s="2" t="str">
        <f>IF($P205="","",'Source - Funds'!G202)</f>
        <v>LIRF</v>
      </c>
      <c r="S205" s="2">
        <f>IF($P205="","",'Source - Funds'!H202)</f>
        <v>0</v>
      </c>
    </row>
    <row r="206" spans="1:19" x14ac:dyDescent="0.3">
      <c r="A206" s="2" t="str">
        <f>IF('Source - Unit List'!G203="","",IF('Source - Unit List'!G203="N",'Source - Unit List'!A203,IF('Source - Unit List'!F203='Source - Unit List'!B203,'Source - Unit List'!A203,"")))</f>
        <v>2026</v>
      </c>
      <c r="B206" s="2" t="str">
        <f>IF($A206="","",'Source - Unit List'!B203)</f>
        <v>71</v>
      </c>
      <c r="C206" s="2" t="str">
        <f>IF($A206="","",'Source - Unit List'!C203)</f>
        <v>5</v>
      </c>
      <c r="D206" s="2" t="str">
        <f>IF($A206="","",'Source - Unit List'!D203)</f>
        <v>0206</v>
      </c>
      <c r="E206" s="2" t="str">
        <f>IF($A206="","",'Source - Unit List'!E203)</f>
        <v>ST. JOSEPH COUNTY PUBLIC LIBRARY</v>
      </c>
      <c r="F206" s="2" t="str">
        <f>IF($A206="","",'Source - Unit List'!F203)</f>
        <v>NULL</v>
      </c>
      <c r="G206" s="2" t="str">
        <f>IF($A206="","",'Source - Unit List'!G203)</f>
        <v>N</v>
      </c>
      <c r="P206" s="2" t="str">
        <f>IF('Source - Funds'!D203="","",IF('Source - Funds'!J203="N",'Source - Funds'!D203,IF('Source - Funds'!I203='Source - Funds'!B203,'Source - Funds'!D203,"")))</f>
        <v>0077</v>
      </c>
      <c r="Q206" s="2" t="str">
        <f>IF($P206="","",'Source - Funds'!F203)</f>
        <v>0283</v>
      </c>
      <c r="R206" s="2" t="str">
        <f>IF($P206="","",'Source - Funds'!G203)</f>
        <v>L/R PAYMENT</v>
      </c>
      <c r="S206" s="2">
        <f>IF($P206="","",'Source - Funds'!H203)</f>
        <v>3113100</v>
      </c>
    </row>
    <row r="207" spans="1:19" x14ac:dyDescent="0.3">
      <c r="A207" s="2" t="str">
        <f>IF('Source - Unit List'!G204="","",IF('Source - Unit List'!G204="N",'Source - Unit List'!A204,IF('Source - Unit List'!F204='Source - Unit List'!B204,'Source - Unit List'!A204,"")))</f>
        <v>2026</v>
      </c>
      <c r="B207" s="2" t="str">
        <f>IF($A207="","",'Source - Unit List'!B204)</f>
        <v>72</v>
      </c>
      <c r="C207" s="2" t="str">
        <f>IF($A207="","",'Source - Unit List'!C204)</f>
        <v>5</v>
      </c>
      <c r="D207" s="2" t="str">
        <f>IF($A207="","",'Source - Unit List'!D204)</f>
        <v>0207</v>
      </c>
      <c r="E207" s="2" t="str">
        <f>IF($A207="","",'Source - Unit List'!E204)</f>
        <v>SCOTT COUNTY PUBLIC LIBRARY</v>
      </c>
      <c r="F207" s="2" t="str">
        <f>IF($A207="","",'Source - Unit List'!F204)</f>
        <v>NULL</v>
      </c>
      <c r="G207" s="2" t="str">
        <f>IF($A207="","",'Source - Unit List'!G204)</f>
        <v>N</v>
      </c>
      <c r="P207" s="2" t="str">
        <f>IF('Source - Funds'!D204="","",IF('Source - Funds'!J204="N",'Source - Funds'!D204,IF('Source - Funds'!I204='Source - Funds'!B204,'Source - Funds'!D204,"")))</f>
        <v>0078</v>
      </c>
      <c r="Q207" s="2" t="str">
        <f>IF($P207="","",'Source - Funds'!F204)</f>
        <v>0283</v>
      </c>
      <c r="R207" s="2" t="str">
        <f>IF($P207="","",'Source - Funds'!G204)</f>
        <v>L/R PAYMENT</v>
      </c>
      <c r="S207" s="2">
        <f>IF($P207="","",'Source - Funds'!H204)</f>
        <v>155500</v>
      </c>
    </row>
    <row r="208" spans="1:19" x14ac:dyDescent="0.3">
      <c r="A208" s="2" t="str">
        <f>IF('Source - Unit List'!G205="","",IF('Source - Unit List'!G205="N",'Source - Unit List'!A205,IF('Source - Unit List'!F205='Source - Unit List'!B205,'Source - Unit List'!A205,"")))</f>
        <v>2026</v>
      </c>
      <c r="B208" s="2" t="str">
        <f>IF($A208="","",'Source - Unit List'!B205)</f>
        <v>73</v>
      </c>
      <c r="C208" s="2" t="str">
        <f>IF($A208="","",'Source - Unit List'!C205)</f>
        <v>5</v>
      </c>
      <c r="D208" s="2" t="str">
        <f>IF($A208="","",'Source - Unit List'!D205)</f>
        <v>0208</v>
      </c>
      <c r="E208" s="2" t="str">
        <f>IF($A208="","",'Source - Unit List'!E205)</f>
        <v>SHELBY COUNTY PUBLIC LIBRARY</v>
      </c>
      <c r="F208" s="2" t="str">
        <f>IF($A208="","",'Source - Unit List'!F205)</f>
        <v>NULL</v>
      </c>
      <c r="G208" s="2" t="str">
        <f>IF($A208="","",'Source - Unit List'!G205)</f>
        <v>N</v>
      </c>
      <c r="P208" s="2" t="str">
        <f>IF('Source - Funds'!D205="","",IF('Source - Funds'!J205="N",'Source - Funds'!D205,IF('Source - Funds'!I205='Source - Funds'!B205,'Source - Funds'!D205,"")))</f>
        <v>0078</v>
      </c>
      <c r="Q208" s="2" t="str">
        <f>IF($P208="","",'Source - Funds'!F205)</f>
        <v>2011</v>
      </c>
      <c r="R208" s="2" t="str">
        <f>IF($P208="","",'Source - Funds'!G205)</f>
        <v>LIRF</v>
      </c>
      <c r="S208" s="2">
        <f>IF($P208="","",'Source - Funds'!H205)</f>
        <v>7000</v>
      </c>
    </row>
    <row r="209" spans="1:19" x14ac:dyDescent="0.3">
      <c r="A209" s="2" t="str">
        <f>IF('Source - Unit List'!G206="","",IF('Source - Unit List'!G206="N",'Source - Unit List'!A206,IF('Source - Unit List'!F206='Source - Unit List'!B206,'Source - Unit List'!A206,"")))</f>
        <v>2026</v>
      </c>
      <c r="B209" s="2" t="str">
        <f>IF($A209="","",'Source - Unit List'!B206)</f>
        <v>74</v>
      </c>
      <c r="C209" s="2" t="str">
        <f>IF($A209="","",'Source - Unit List'!C206)</f>
        <v>5</v>
      </c>
      <c r="D209" s="2" t="str">
        <f>IF($A209="","",'Source - Unit List'!D206)</f>
        <v>0294</v>
      </c>
      <c r="E209" s="2" t="str">
        <f>IF($A209="","",'Source - Unit List'!E206)</f>
        <v>SPENCER COUNTY PUBLIC LIBRARY</v>
      </c>
      <c r="F209" s="2" t="str">
        <f>IF($A209="","",'Source - Unit List'!F206)</f>
        <v>NULL</v>
      </c>
      <c r="G209" s="2" t="str">
        <f>IF($A209="","",'Source - Unit List'!G206)</f>
        <v>N</v>
      </c>
      <c r="P209" s="2" t="str">
        <f>IF('Source - Funds'!D206="","",IF('Source - Funds'!J206="N",'Source - Funds'!D206,IF('Source - Funds'!I206='Source - Funds'!B206,'Source - Funds'!D206,"")))</f>
        <v>0078</v>
      </c>
      <c r="Q209" s="2" t="str">
        <f>IF($P209="","",'Source - Funds'!F206)</f>
        <v>0180</v>
      </c>
      <c r="R209" s="2" t="str">
        <f>IF($P209="","",'Source - Funds'!G206)</f>
        <v>DEBT SERVICE</v>
      </c>
      <c r="S209" s="2">
        <f>IF($P209="","",'Source - Funds'!H206)</f>
        <v>115860</v>
      </c>
    </row>
    <row r="210" spans="1:19" x14ac:dyDescent="0.3">
      <c r="A210" s="2" t="str">
        <f>IF('Source - Unit List'!G207="","",IF('Source - Unit List'!G207="N",'Source - Unit List'!A207,IF('Source - Unit List'!F207='Source - Unit List'!B207,'Source - Unit List'!A207,"")))</f>
        <v>2026</v>
      </c>
      <c r="B210" s="2" t="str">
        <f>IF($A210="","",'Source - Unit List'!B207)</f>
        <v>74</v>
      </c>
      <c r="C210" s="2" t="str">
        <f>IF($A210="","",'Source - Unit List'!C207)</f>
        <v>5</v>
      </c>
      <c r="D210" s="2" t="str">
        <f>IF($A210="","",'Source - Unit List'!D207)</f>
        <v>0301</v>
      </c>
      <c r="E210" s="2" t="str">
        <f>IF($A210="","",'Source - Unit List'!E207)</f>
        <v>LINCOLN HERITAGE PUBLIC LIBRARY</v>
      </c>
      <c r="F210" s="2" t="str">
        <f>IF($A210="","",'Source - Unit List'!F207)</f>
        <v>NULL</v>
      </c>
      <c r="G210" s="2" t="str">
        <f>IF($A210="","",'Source - Unit List'!G207)</f>
        <v>N</v>
      </c>
      <c r="P210" s="2" t="str">
        <f>IF('Source - Funds'!D207="","",IF('Source - Funds'!J207="N",'Source - Funds'!D207,IF('Source - Funds'!I207='Source - Funds'!B207,'Source - Funds'!D207,"")))</f>
        <v>0078</v>
      </c>
      <c r="Q210" s="2" t="str">
        <f>IF($P210="","",'Source - Funds'!F207)</f>
        <v>0101</v>
      </c>
      <c r="R210" s="2" t="str">
        <f>IF($P210="","",'Source - Funds'!G207)</f>
        <v>GENERAL</v>
      </c>
      <c r="S210" s="2">
        <f>IF($P210="","",'Source - Funds'!H207)</f>
        <v>472234</v>
      </c>
    </row>
    <row r="211" spans="1:19" x14ac:dyDescent="0.3">
      <c r="A211" s="2" t="str">
        <f>IF('Source - Unit List'!G208="","",IF('Source - Unit List'!G208="N",'Source - Unit List'!A208,IF('Source - Unit List'!F208='Source - Unit List'!B208,'Source - Unit List'!A208,"")))</f>
        <v>2026</v>
      </c>
      <c r="B211" s="2" t="str">
        <f>IF($A211="","",'Source - Unit List'!B208)</f>
        <v>75</v>
      </c>
      <c r="C211" s="2" t="str">
        <f>IF($A211="","",'Source - Unit List'!C208)</f>
        <v>5</v>
      </c>
      <c r="D211" s="2" t="str">
        <f>IF($A211="","",'Source - Unit List'!D208)</f>
        <v>0213</v>
      </c>
      <c r="E211" s="2" t="str">
        <f>IF($A211="","",'Source - Unit List'!E208)</f>
        <v>NORTH JUDSON PUBLIC LIBRARY</v>
      </c>
      <c r="F211" s="2" t="str">
        <f>IF($A211="","",'Source - Unit List'!F208)</f>
        <v>NULL</v>
      </c>
      <c r="G211" s="2" t="str">
        <f>IF($A211="","",'Source - Unit List'!G208)</f>
        <v>N</v>
      </c>
      <c r="P211" s="2" t="str">
        <f>IF('Source - Funds'!D208="","",IF('Source - Funds'!J208="N",'Source - Funds'!D208,IF('Source - Funds'!I208='Source - Funds'!B208,'Source - Funds'!D208,"")))</f>
        <v>0078</v>
      </c>
      <c r="Q211" s="2" t="str">
        <f>IF($P211="","",'Source - Funds'!F208)</f>
        <v>0061</v>
      </c>
      <c r="R211" s="2" t="str">
        <f>IF($P211="","",'Source - Funds'!G208)</f>
        <v>RAINY DAY</v>
      </c>
      <c r="S211" s="2">
        <f>IF($P211="","",'Source - Funds'!H208)</f>
        <v>22000</v>
      </c>
    </row>
    <row r="212" spans="1:19" x14ac:dyDescent="0.3">
      <c r="A212" s="2" t="str">
        <f>IF('Source - Unit List'!G209="","",IF('Source - Unit List'!G209="N",'Source - Unit List'!A209,IF('Source - Unit List'!F209='Source - Unit List'!B209,'Source - Unit List'!A209,"")))</f>
        <v>2026</v>
      </c>
      <c r="B212" s="2" t="str">
        <f>IF($A212="","",'Source - Unit List'!B209)</f>
        <v>75</v>
      </c>
      <c r="C212" s="2" t="str">
        <f>IF($A212="","",'Source - Unit List'!C209)</f>
        <v>5</v>
      </c>
      <c r="D212" s="2" t="str">
        <f>IF($A212="","",'Source - Unit List'!D209)</f>
        <v>0214</v>
      </c>
      <c r="E212" s="2" t="str">
        <f>IF($A212="","",'Source - Unit List'!E209)</f>
        <v>STARKE COUNTY PUBLIC LIBRARY</v>
      </c>
      <c r="F212" s="2" t="str">
        <f>IF($A212="","",'Source - Unit List'!F209)</f>
        <v>NULL</v>
      </c>
      <c r="G212" s="2" t="str">
        <f>IF($A212="","",'Source - Unit List'!G209)</f>
        <v>N</v>
      </c>
      <c r="P212" s="2" t="str">
        <f>IF('Source - Funds'!D209="","",IF('Source - Funds'!J209="N",'Source - Funds'!D209,IF('Source - Funds'!I209='Source - Funds'!B209,'Source - Funds'!D209,"")))</f>
        <v>0079</v>
      </c>
      <c r="Q212" s="2" t="str">
        <f>IF($P212="","",'Source - Funds'!F209)</f>
        <v>0061</v>
      </c>
      <c r="R212" s="2" t="str">
        <f>IF($P212="","",'Source - Funds'!G209)</f>
        <v>RAINY DAY</v>
      </c>
      <c r="S212" s="2">
        <f>IF($P212="","",'Source - Funds'!H209)</f>
        <v>306000</v>
      </c>
    </row>
    <row r="213" spans="1:19" x14ac:dyDescent="0.3">
      <c r="A213" s="2" t="str">
        <f>IF('Source - Unit List'!G210="","",IF('Source - Unit List'!G210="N",'Source - Unit List'!A210,IF('Source - Unit List'!F210='Source - Unit List'!B210,'Source - Unit List'!A210,"")))</f>
        <v>2026</v>
      </c>
      <c r="B213" s="2" t="str">
        <f>IF($A213="","",'Source - Unit List'!B210)</f>
        <v>76</v>
      </c>
      <c r="C213" s="2" t="str">
        <f>IF($A213="","",'Source - Unit List'!C210)</f>
        <v>5</v>
      </c>
      <c r="D213" s="2" t="str">
        <f>IF($A213="","",'Source - Unit List'!D210)</f>
        <v>0215</v>
      </c>
      <c r="E213" s="2" t="str">
        <f>IF($A213="","",'Source - Unit List'!E210)</f>
        <v>CARNEGIE PUB LIB OF STEUBEN COUNTY</v>
      </c>
      <c r="F213" s="2" t="str">
        <f>IF($A213="","",'Source - Unit List'!F210)</f>
        <v>NULL</v>
      </c>
      <c r="G213" s="2" t="str">
        <f>IF($A213="","",'Source - Unit List'!G210)</f>
        <v>N</v>
      </c>
      <c r="P213" s="2" t="str">
        <f>IF('Source - Funds'!D210="","",IF('Source - Funds'!J210="N",'Source - Funds'!D210,IF('Source - Funds'!I210='Source - Funds'!B210,'Source - Funds'!D210,"")))</f>
        <v>0079</v>
      </c>
      <c r="Q213" s="2" t="str">
        <f>IF($P213="","",'Source - Funds'!F210)</f>
        <v>0101</v>
      </c>
      <c r="R213" s="2" t="str">
        <f>IF($P213="","",'Source - Funds'!G210)</f>
        <v>GENERAL</v>
      </c>
      <c r="S213" s="2">
        <f>IF($P213="","",'Source - Funds'!H210)</f>
        <v>4668800</v>
      </c>
    </row>
    <row r="214" spans="1:19" x14ac:dyDescent="0.3">
      <c r="A214" s="2" t="str">
        <f>IF('Source - Unit List'!G211="","",IF('Source - Unit List'!G211="N",'Source - Unit List'!A211,IF('Source - Unit List'!F211='Source - Unit List'!B211,'Source - Unit List'!A211,"")))</f>
        <v>2026</v>
      </c>
      <c r="B214" s="2" t="str">
        <f>IF($A214="","",'Source - Unit List'!B211)</f>
        <v>76</v>
      </c>
      <c r="C214" s="2" t="str">
        <f>IF($A214="","",'Source - Unit List'!C211)</f>
        <v>5</v>
      </c>
      <c r="D214" s="2" t="str">
        <f>IF($A214="","",'Source - Unit List'!D211)</f>
        <v>0216</v>
      </c>
      <c r="E214" s="2" t="str">
        <f>IF($A214="","",'Source - Unit List'!E211)</f>
        <v>FREMONT PUBLIC LIBRARY</v>
      </c>
      <c r="F214" s="2" t="str">
        <f>IF($A214="","",'Source - Unit List'!F211)</f>
        <v>NULL</v>
      </c>
      <c r="G214" s="2" t="str">
        <f>IF($A214="","",'Source - Unit List'!G211)</f>
        <v>N</v>
      </c>
      <c r="P214" s="2" t="str">
        <f>IF('Source - Funds'!D211="","",IF('Source - Funds'!J211="N",'Source - Funds'!D211,IF('Source - Funds'!I211='Source - Funds'!B211,'Source - Funds'!D211,"")))</f>
        <v>0079</v>
      </c>
      <c r="Q214" s="2" t="str">
        <f>IF($P214="","",'Source - Funds'!F211)</f>
        <v>0180</v>
      </c>
      <c r="R214" s="2" t="str">
        <f>IF($P214="","",'Source - Funds'!G211)</f>
        <v>DEBT SERVICE</v>
      </c>
      <c r="S214" s="2">
        <f>IF($P214="","",'Source - Funds'!H211)</f>
        <v>1458500</v>
      </c>
    </row>
    <row r="215" spans="1:19" x14ac:dyDescent="0.3">
      <c r="A215" s="2" t="str">
        <f>IF('Source - Unit List'!G212="","",IF('Source - Unit List'!G212="N",'Source - Unit List'!A212,IF('Source - Unit List'!F212='Source - Unit List'!B212,'Source - Unit List'!A212,"")))</f>
        <v>2026</v>
      </c>
      <c r="B215" s="2" t="str">
        <f>IF($A215="","",'Source - Unit List'!B212)</f>
        <v>77</v>
      </c>
      <c r="C215" s="2" t="str">
        <f>IF($A215="","",'Source - Unit List'!C212)</f>
        <v>5</v>
      </c>
      <c r="D215" s="2" t="str">
        <f>IF($A215="","",'Source - Unit List'!D212)</f>
        <v>0217</v>
      </c>
      <c r="E215" s="2" t="str">
        <f>IF($A215="","",'Source - Unit List'!E212)</f>
        <v>SULLIVAN COUNTY PUBLIC LIBRARY</v>
      </c>
      <c r="F215" s="2" t="str">
        <f>IF($A215="","",'Source - Unit List'!F212)</f>
        <v>NULL</v>
      </c>
      <c r="G215" s="2" t="str">
        <f>IF($A215="","",'Source - Unit List'!G212)</f>
        <v>N</v>
      </c>
      <c r="P215" s="2" t="str">
        <f>IF('Source - Funds'!D212="","",IF('Source - Funds'!J212="N",'Source - Funds'!D212,IF('Source - Funds'!I212='Source - Funds'!B212,'Source - Funds'!D212,"")))</f>
        <v>0080</v>
      </c>
      <c r="Q215" s="2" t="str">
        <f>IF($P215="","",'Source - Funds'!F212)</f>
        <v>0101</v>
      </c>
      <c r="R215" s="2" t="str">
        <f>IF($P215="","",'Source - Funds'!G212)</f>
        <v>GENERAL</v>
      </c>
      <c r="S215" s="2">
        <f>IF($P215="","",'Source - Funds'!H212)</f>
        <v>888361</v>
      </c>
    </row>
    <row r="216" spans="1:19" x14ac:dyDescent="0.3">
      <c r="A216" s="2" t="str">
        <f>IF('Source - Unit List'!G213="","",IF('Source - Unit List'!G213="N",'Source - Unit List'!A213,IF('Source - Unit List'!F213='Source - Unit List'!B213,'Source - Unit List'!A213,"")))</f>
        <v>2026</v>
      </c>
      <c r="B216" s="2" t="str">
        <f>IF($A216="","",'Source - Unit List'!B213)</f>
        <v>78</v>
      </c>
      <c r="C216" s="2" t="str">
        <f>IF($A216="","",'Source - Unit List'!C213)</f>
        <v>5</v>
      </c>
      <c r="D216" s="2" t="str">
        <f>IF($A216="","",'Source - Unit List'!D213)</f>
        <v>0218</v>
      </c>
      <c r="E216" s="2" t="str">
        <f>IF($A216="","",'Source - Unit List'!E213)</f>
        <v>SWITZERLAND COUNTY PUBLIC LIBRARY</v>
      </c>
      <c r="F216" s="2" t="str">
        <f>IF($A216="","",'Source - Unit List'!F213)</f>
        <v>NULL</v>
      </c>
      <c r="G216" s="2" t="str">
        <f>IF($A216="","",'Source - Unit List'!G213)</f>
        <v>N</v>
      </c>
      <c r="P216" s="2" t="str">
        <f>IF('Source - Funds'!D213="","",IF('Source - Funds'!J213="N",'Source - Funds'!D213,IF('Source - Funds'!I213='Source - Funds'!B213,'Source - Funds'!D213,"")))</f>
        <v>0081</v>
      </c>
      <c r="Q216" s="2" t="str">
        <f>IF($P216="","",'Source - Funds'!F213)</f>
        <v>0101</v>
      </c>
      <c r="R216" s="2" t="str">
        <f>IF($P216="","",'Source - Funds'!G213)</f>
        <v>GENERAL</v>
      </c>
      <c r="S216" s="2">
        <f>IF($P216="","",'Source - Funds'!H213)</f>
        <v>5845000</v>
      </c>
    </row>
    <row r="217" spans="1:19" x14ac:dyDescent="0.3">
      <c r="A217" s="2" t="str">
        <f>IF('Source - Unit List'!G214="","",IF('Source - Unit List'!G214="N",'Source - Unit List'!A214,IF('Source - Unit List'!F214='Source - Unit List'!B214,'Source - Unit List'!A214,"")))</f>
        <v/>
      </c>
      <c r="B217" s="2" t="str">
        <f>IF($A217="","",'Source - Unit List'!B214)</f>
        <v/>
      </c>
      <c r="C217" s="2" t="str">
        <f>IF($A217="","",'Source - Unit List'!C214)</f>
        <v/>
      </c>
      <c r="D217" s="2" t="str">
        <f>IF($A217="","",'Source - Unit List'!D214)</f>
        <v/>
      </c>
      <c r="E217" s="2" t="str">
        <f>IF($A217="","",'Source - Unit List'!E214)</f>
        <v/>
      </c>
      <c r="F217" s="2" t="str">
        <f>IF($A217="","",'Source - Unit List'!F214)</f>
        <v/>
      </c>
      <c r="G217" s="2" t="str">
        <f>IF($A217="","",'Source - Unit List'!G214)</f>
        <v/>
      </c>
      <c r="P217" s="2" t="str">
        <f>IF('Source - Funds'!D214="","",IF('Source - Funds'!J214="N",'Source - Funds'!D214,IF('Source - Funds'!I214='Source - Funds'!B214,'Source - Funds'!D214,"")))</f>
        <v>0081</v>
      </c>
      <c r="Q217" s="2" t="str">
        <f>IF($P217="","",'Source - Funds'!F214)</f>
        <v>0061</v>
      </c>
      <c r="R217" s="2" t="str">
        <f>IF($P217="","",'Source - Funds'!G214)</f>
        <v>RAINY DAY</v>
      </c>
      <c r="S217" s="2">
        <f>IF($P217="","",'Source - Funds'!H214)</f>
        <v>100000</v>
      </c>
    </row>
    <row r="218" spans="1:19" x14ac:dyDescent="0.3">
      <c r="A218" s="2" t="str">
        <f>IF('Source - Unit List'!G215="","",IF('Source - Unit List'!G215="N",'Source - Unit List'!A215,IF('Source - Unit List'!F215='Source - Unit List'!B215,'Source - Unit List'!A215,"")))</f>
        <v>2026</v>
      </c>
      <c r="B218" s="2" t="str">
        <f>IF($A218="","",'Source - Unit List'!B215)</f>
        <v>79</v>
      </c>
      <c r="C218" s="2" t="str">
        <f>IF($A218="","",'Source - Unit List'!C215)</f>
        <v>5</v>
      </c>
      <c r="D218" s="2" t="str">
        <f>IF($A218="","",'Source - Unit List'!D215)</f>
        <v>0221</v>
      </c>
      <c r="E218" s="2" t="str">
        <f>IF($A218="","",'Source - Unit List'!E215)</f>
        <v>WEST LAFAYETTE PUBLIC LIBRARY</v>
      </c>
      <c r="F218" s="2" t="str">
        <f>IF($A218="","",'Source - Unit List'!F215)</f>
        <v>NULL</v>
      </c>
      <c r="G218" s="2" t="str">
        <f>IF($A218="","",'Source - Unit List'!G215)</f>
        <v>N</v>
      </c>
      <c r="P218" s="2" t="str">
        <f>IF('Source - Funds'!D215="","",IF('Source - Funds'!J215="N",'Source - Funds'!D215,IF('Source - Funds'!I215='Source - Funds'!B215,'Source - Funds'!D215,"")))</f>
        <v>0081</v>
      </c>
      <c r="Q218" s="2" t="str">
        <f>IF($P218="","",'Source - Funds'!F215)</f>
        <v>0182</v>
      </c>
      <c r="R218" s="2" t="str">
        <f>IF($P218="","",'Source - Funds'!G215)</f>
        <v>BOND #2</v>
      </c>
      <c r="S218" s="2">
        <f>IF($P218="","",'Source - Funds'!H215)</f>
        <v>340126</v>
      </c>
    </row>
    <row r="219" spans="1:19" x14ac:dyDescent="0.3">
      <c r="A219" s="2" t="str">
        <f>IF('Source - Unit List'!G216="","",IF('Source - Unit List'!G216="N",'Source - Unit List'!A216,IF('Source - Unit List'!F216='Source - Unit List'!B216,'Source - Unit List'!A216,"")))</f>
        <v>2026</v>
      </c>
      <c r="B219" s="2" t="str">
        <f>IF($A219="","",'Source - Unit List'!B216)</f>
        <v>79</v>
      </c>
      <c r="C219" s="2" t="str">
        <f>IF($A219="","",'Source - Unit List'!C216)</f>
        <v>5</v>
      </c>
      <c r="D219" s="2" t="str">
        <f>IF($A219="","",'Source - Unit List'!D216)</f>
        <v>0280</v>
      </c>
      <c r="E219" s="2" t="str">
        <f>IF($A219="","",'Source - Unit List'!E216)</f>
        <v>TIPPECANOE COUNTY PUBLIC LIBRARY</v>
      </c>
      <c r="F219" s="2" t="str">
        <f>IF($A219="","",'Source - Unit List'!F216)</f>
        <v>NULL</v>
      </c>
      <c r="G219" s="2" t="str">
        <f>IF($A219="","",'Source - Unit List'!G216)</f>
        <v>N</v>
      </c>
      <c r="P219" s="2" t="str">
        <f>IF('Source - Funds'!D216="","",IF('Source - Funds'!J216="N",'Source - Funds'!D216,IF('Source - Funds'!I216='Source - Funds'!B216,'Source - Funds'!D216,"")))</f>
        <v>0082</v>
      </c>
      <c r="Q219" s="2" t="str">
        <f>IF($P219="","",'Source - Funds'!F216)</f>
        <v>2011</v>
      </c>
      <c r="R219" s="2" t="str">
        <f>IF($P219="","",'Source - Funds'!G216)</f>
        <v>LIRF</v>
      </c>
      <c r="S219" s="2">
        <f>IF($P219="","",'Source - Funds'!H216)</f>
        <v>500000</v>
      </c>
    </row>
    <row r="220" spans="1:19" x14ac:dyDescent="0.3">
      <c r="A220" s="2" t="str">
        <f>IF('Source - Unit List'!G217="","",IF('Source - Unit List'!G217="N",'Source - Unit List'!A217,IF('Source - Unit List'!F217='Source - Unit List'!B217,'Source - Unit List'!A217,"")))</f>
        <v>2026</v>
      </c>
      <c r="B220" s="2" t="str">
        <f>IF($A220="","",'Source - Unit List'!B217)</f>
        <v>80</v>
      </c>
      <c r="C220" s="2" t="str">
        <f>IF($A220="","",'Source - Unit List'!C217)</f>
        <v>5</v>
      </c>
      <c r="D220" s="2" t="str">
        <f>IF($A220="","",'Source - Unit List'!D217)</f>
        <v>0222</v>
      </c>
      <c r="E220" s="2" t="str">
        <f>IF($A220="","",'Source - Unit List'!E217)</f>
        <v>TIPTON COUNTY PUBLIC LIBRARY</v>
      </c>
      <c r="F220" s="2" t="str">
        <f>IF($A220="","",'Source - Unit List'!F217)</f>
        <v>NULL</v>
      </c>
      <c r="G220" s="2" t="str">
        <f>IF($A220="","",'Source - Unit List'!G217)</f>
        <v>N</v>
      </c>
      <c r="P220" s="2" t="str">
        <f>IF('Source - Funds'!D217="","",IF('Source - Funds'!J217="N",'Source - Funds'!D217,IF('Source - Funds'!I217='Source - Funds'!B217,'Source - Funds'!D217,"")))</f>
        <v>0082</v>
      </c>
      <c r="Q220" s="2" t="str">
        <f>IF($P220="","",'Source - Funds'!F217)</f>
        <v>0061</v>
      </c>
      <c r="R220" s="2" t="str">
        <f>IF($P220="","",'Source - Funds'!G217)</f>
        <v>RAINY DAY</v>
      </c>
      <c r="S220" s="2">
        <f>IF($P220="","",'Source - Funds'!H217)</f>
        <v>90553</v>
      </c>
    </row>
    <row r="221" spans="1:19" x14ac:dyDescent="0.3">
      <c r="A221" s="2" t="str">
        <f>IF('Source - Unit List'!G218="","",IF('Source - Unit List'!G218="N",'Source - Unit List'!A218,IF('Source - Unit List'!F218='Source - Unit List'!B218,'Source - Unit List'!A218,"")))</f>
        <v>2026</v>
      </c>
      <c r="B221" s="2" t="str">
        <f>IF($A221="","",'Source - Unit List'!B218)</f>
        <v>81</v>
      </c>
      <c r="C221" s="2" t="str">
        <f>IF($A221="","",'Source - Unit List'!C218)</f>
        <v>5</v>
      </c>
      <c r="D221" s="2" t="str">
        <f>IF($A221="","",'Source - Unit List'!D218)</f>
        <v>0223</v>
      </c>
      <c r="E221" s="2" t="str">
        <f>IF($A221="","",'Source - Unit List'!E218)</f>
        <v>UNION COUNTY PUBLIC LIBRARY</v>
      </c>
      <c r="F221" s="2" t="str">
        <f>IF($A221="","",'Source - Unit List'!F218)</f>
        <v>NULL</v>
      </c>
      <c r="G221" s="2" t="str">
        <f>IF($A221="","",'Source - Unit List'!G218)</f>
        <v>N</v>
      </c>
      <c r="P221" s="2" t="str">
        <f>IF('Source - Funds'!D218="","",IF('Source - Funds'!J218="N",'Source - Funds'!D218,IF('Source - Funds'!I218='Source - Funds'!B218,'Source - Funds'!D218,"")))</f>
        <v>0082</v>
      </c>
      <c r="Q221" s="2" t="str">
        <f>IF($P221="","",'Source - Funds'!F218)</f>
        <v>0101</v>
      </c>
      <c r="R221" s="2" t="str">
        <f>IF($P221="","",'Source - Funds'!G218)</f>
        <v>GENERAL</v>
      </c>
      <c r="S221" s="2">
        <f>IF($P221="","",'Source - Funds'!H218)</f>
        <v>3627476</v>
      </c>
    </row>
    <row r="222" spans="1:19" x14ac:dyDescent="0.3">
      <c r="A222" s="2" t="str">
        <f>IF('Source - Unit List'!G219="","",IF('Source - Unit List'!G219="N",'Source - Unit List'!A219,IF('Source - Unit List'!F219='Source - Unit List'!B219,'Source - Unit List'!A219,"")))</f>
        <v>2026</v>
      </c>
      <c r="B222" s="2" t="str">
        <f>IF($A222="","",'Source - Unit List'!B219)</f>
        <v>82</v>
      </c>
      <c r="C222" s="2" t="str">
        <f>IF($A222="","",'Source - Unit List'!C219)</f>
        <v>5</v>
      </c>
      <c r="D222" s="2" t="str">
        <f>IF($A222="","",'Source - Unit List'!D219)</f>
        <v>0265</v>
      </c>
      <c r="E222" s="2" t="str">
        <f>IF($A222="","",'Source - Unit List'!E219)</f>
        <v>EVANSVILLE-VANDERBURGH COUNTY PUBLIC LIB</v>
      </c>
      <c r="F222" s="2" t="str">
        <f>IF($A222="","",'Source - Unit List'!F219)</f>
        <v>NULL</v>
      </c>
      <c r="G222" s="2" t="str">
        <f>IF($A222="","",'Source - Unit List'!G219)</f>
        <v>N</v>
      </c>
      <c r="P222" s="2" t="str">
        <f>IF('Source - Funds'!D219="","",IF('Source - Funds'!J219="N",'Source - Funds'!D219,IF('Source - Funds'!I219='Source - Funds'!B219,'Source - Funds'!D219,"")))</f>
        <v>0083</v>
      </c>
      <c r="Q222" s="2" t="str">
        <f>IF($P222="","",'Source - Funds'!F219)</f>
        <v>0101</v>
      </c>
      <c r="R222" s="2" t="str">
        <f>IF($P222="","",'Source - Funds'!G219)</f>
        <v>GENERAL</v>
      </c>
      <c r="S222" s="2">
        <f>IF($P222="","",'Source - Funds'!H219)</f>
        <v>2202628</v>
      </c>
    </row>
    <row r="223" spans="1:19" x14ac:dyDescent="0.3">
      <c r="A223" s="2" t="str">
        <f>IF('Source - Unit List'!G220="","",IF('Source - Unit List'!G220="N",'Source - Unit List'!A220,IF('Source - Unit List'!F220='Source - Unit List'!B220,'Source - Unit List'!A220,"")))</f>
        <v>2026</v>
      </c>
      <c r="B223" s="2" t="str">
        <f>IF($A223="","",'Source - Unit List'!B220)</f>
        <v>83</v>
      </c>
      <c r="C223" s="2" t="str">
        <f>IF($A223="","",'Source - Unit List'!C220)</f>
        <v>5</v>
      </c>
      <c r="D223" s="2" t="str">
        <f>IF($A223="","",'Source - Unit List'!D220)</f>
        <v>0227</v>
      </c>
      <c r="E223" s="2" t="str">
        <f>IF($A223="","",'Source - Unit List'!E220)</f>
        <v>CLINTON PUBLIC LIBRARY</v>
      </c>
      <c r="F223" s="2" t="str">
        <f>IF($A223="","",'Source - Unit List'!F220)</f>
        <v>NULL</v>
      </c>
      <c r="G223" s="2" t="str">
        <f>IF($A223="","",'Source - Unit List'!G220)</f>
        <v>N</v>
      </c>
      <c r="P223" s="2" t="str">
        <f>IF('Source - Funds'!D220="","",IF('Source - Funds'!J220="N",'Source - Funds'!D220,IF('Source - Funds'!I220='Source - Funds'!B220,'Source - Funds'!D220,"")))</f>
        <v>0083</v>
      </c>
      <c r="Q223" s="2" t="str">
        <f>IF($P223="","",'Source - Funds'!F220)</f>
        <v>0061</v>
      </c>
      <c r="R223" s="2" t="str">
        <f>IF($P223="","",'Source - Funds'!G220)</f>
        <v>RAINY DAY</v>
      </c>
      <c r="S223" s="2">
        <f>IF($P223="","",'Source - Funds'!H220)</f>
        <v>100000</v>
      </c>
    </row>
    <row r="224" spans="1:19" x14ac:dyDescent="0.3">
      <c r="A224" s="2" t="str">
        <f>IF('Source - Unit List'!G221="","",IF('Source - Unit List'!G221="N",'Source - Unit List'!A221,IF('Source - Unit List'!F221='Source - Unit List'!B221,'Source - Unit List'!A221,"")))</f>
        <v>2026</v>
      </c>
      <c r="B224" s="2" t="str">
        <f>IF($A224="","",'Source - Unit List'!B221)</f>
        <v>83</v>
      </c>
      <c r="C224" s="2" t="str">
        <f>IF($A224="","",'Source - Unit List'!C221)</f>
        <v>5</v>
      </c>
      <c r="D224" s="2" t="str">
        <f>IF($A224="","",'Source - Unit List'!D221)</f>
        <v>0228</v>
      </c>
      <c r="E224" s="2" t="str">
        <f>IF($A224="","",'Source - Unit List'!E221)</f>
        <v>VERMILLION COUNTY PUBLIC LIBRARY</v>
      </c>
      <c r="F224" s="2" t="str">
        <f>IF($A224="","",'Source - Unit List'!F221)</f>
        <v>NULL</v>
      </c>
      <c r="G224" s="2" t="str">
        <f>IF($A224="","",'Source - Unit List'!G221)</f>
        <v>N</v>
      </c>
      <c r="P224" s="2" t="str">
        <f>IF('Source - Funds'!D221="","",IF('Source - Funds'!J221="N",'Source - Funds'!D221,IF('Source - Funds'!I221='Source - Funds'!B221,'Source - Funds'!D221,"")))</f>
        <v>0083</v>
      </c>
      <c r="Q224" s="2" t="str">
        <f>IF($P224="","",'Source - Funds'!F221)</f>
        <v>2011</v>
      </c>
      <c r="R224" s="2" t="str">
        <f>IF($P224="","",'Source - Funds'!G221)</f>
        <v>LIRF</v>
      </c>
      <c r="S224" s="2">
        <f>IF($P224="","",'Source - Funds'!H221)</f>
        <v>0</v>
      </c>
    </row>
    <row r="225" spans="1:19" x14ac:dyDescent="0.3">
      <c r="A225" s="2" t="str">
        <f>IF('Source - Unit List'!G222="","",IF('Source - Unit List'!G222="N",'Source - Unit List'!A222,IF('Source - Unit List'!F222='Source - Unit List'!B222,'Source - Unit List'!A222,"")))</f>
        <v>2026</v>
      </c>
      <c r="B225" s="2" t="str">
        <f>IF($A225="","",'Source - Unit List'!B222)</f>
        <v>84</v>
      </c>
      <c r="C225" s="2" t="str">
        <f>IF($A225="","",'Source - Unit List'!C222)</f>
        <v>5</v>
      </c>
      <c r="D225" s="2" t="str">
        <f>IF($A225="","",'Source - Unit List'!D222)</f>
        <v>0229</v>
      </c>
      <c r="E225" s="2" t="str">
        <f>IF($A225="","",'Source - Unit List'!E222)</f>
        <v>VIGO COUNTY PUBLIC LIBRARY</v>
      </c>
      <c r="F225" s="2" t="str">
        <f>IF($A225="","",'Source - Unit List'!F222)</f>
        <v>NULL</v>
      </c>
      <c r="G225" s="2" t="str">
        <f>IF($A225="","",'Source - Unit List'!G222)</f>
        <v>N</v>
      </c>
      <c r="P225" s="2" t="str">
        <f>IF('Source - Funds'!D222="","",IF('Source - Funds'!J222="N",'Source - Funds'!D222,IF('Source - Funds'!I222='Source - Funds'!B222,'Source - Funds'!D222,"")))</f>
        <v>0083</v>
      </c>
      <c r="Q225" s="2" t="str">
        <f>IF($P225="","",'Source - Funds'!F222)</f>
        <v>0180</v>
      </c>
      <c r="R225" s="2" t="str">
        <f>IF($P225="","",'Source - Funds'!G222)</f>
        <v>DEBT SERVICE</v>
      </c>
      <c r="S225" s="2">
        <f>IF($P225="","",'Source - Funds'!H222)</f>
        <v>515750</v>
      </c>
    </row>
    <row r="226" spans="1:19" x14ac:dyDescent="0.3">
      <c r="A226" s="2" t="str">
        <f>IF('Source - Unit List'!G223="","",IF('Source - Unit List'!G223="N",'Source - Unit List'!A223,IF('Source - Unit List'!F223='Source - Unit List'!B223,'Source - Unit List'!A223,"")))</f>
        <v>2026</v>
      </c>
      <c r="B226" s="2" t="str">
        <f>IF($A226="","",'Source - Unit List'!B223)</f>
        <v>85</v>
      </c>
      <c r="C226" s="2" t="str">
        <f>IF($A226="","",'Source - Unit List'!C223)</f>
        <v>5</v>
      </c>
      <c r="D226" s="2" t="str">
        <f>IF($A226="","",'Source - Unit List'!D223)</f>
        <v>0230</v>
      </c>
      <c r="E226" s="2" t="str">
        <f>IF($A226="","",'Source - Unit List'!E223)</f>
        <v>NORTH MANCHESTER PUBLIC LIBRARY</v>
      </c>
      <c r="F226" s="2" t="str">
        <f>IF($A226="","",'Source - Unit List'!F223)</f>
        <v>NULL</v>
      </c>
      <c r="G226" s="2" t="str">
        <f>IF($A226="","",'Source - Unit List'!G223)</f>
        <v>N</v>
      </c>
      <c r="P226" s="2" t="str">
        <f>IF('Source - Funds'!D223="","",IF('Source - Funds'!J223="N",'Source - Funds'!D223,IF('Source - Funds'!I223='Source - Funds'!B223,'Source - Funds'!D223,"")))</f>
        <v>0084</v>
      </c>
      <c r="Q226" s="2" t="str">
        <f>IF($P226="","",'Source - Funds'!F223)</f>
        <v>2011</v>
      </c>
      <c r="R226" s="2" t="str">
        <f>IF($P226="","",'Source - Funds'!G223)</f>
        <v>LIRF</v>
      </c>
      <c r="S226" s="2">
        <f>IF($P226="","",'Source - Funds'!H223)</f>
        <v>0</v>
      </c>
    </row>
    <row r="227" spans="1:19" x14ac:dyDescent="0.3">
      <c r="A227" s="2" t="str">
        <f>IF('Source - Unit List'!G224="","",IF('Source - Unit List'!G224="N",'Source - Unit List'!A224,IF('Source - Unit List'!F224='Source - Unit List'!B224,'Source - Unit List'!A224,"")))</f>
        <v>2026</v>
      </c>
      <c r="B227" s="2" t="str">
        <f>IF($A227="","",'Source - Unit List'!B224)</f>
        <v>85</v>
      </c>
      <c r="C227" s="2" t="str">
        <f>IF($A227="","",'Source - Unit List'!C224)</f>
        <v>5</v>
      </c>
      <c r="D227" s="2" t="str">
        <f>IF($A227="","",'Source - Unit List'!D224)</f>
        <v>0231</v>
      </c>
      <c r="E227" s="2" t="str">
        <f>IF($A227="","",'Source - Unit List'!E224)</f>
        <v>ROANN PUBLIC LIBRARY</v>
      </c>
      <c r="F227" s="2" t="str">
        <f>IF($A227="","",'Source - Unit List'!F224)</f>
        <v>NULL</v>
      </c>
      <c r="G227" s="2" t="str">
        <f>IF($A227="","",'Source - Unit List'!G224)</f>
        <v>N</v>
      </c>
      <c r="P227" s="2" t="str">
        <f>IF('Source - Funds'!D224="","",IF('Source - Funds'!J224="N",'Source - Funds'!D224,IF('Source - Funds'!I224='Source - Funds'!B224,'Source - Funds'!D224,"")))</f>
        <v>0084</v>
      </c>
      <c r="Q227" s="2" t="str">
        <f>IF($P227="","",'Source - Funds'!F224)</f>
        <v>0283</v>
      </c>
      <c r="R227" s="2" t="str">
        <f>IF($P227="","",'Source - Funds'!G224)</f>
        <v>L/R PAYMENT</v>
      </c>
      <c r="S227" s="2">
        <f>IF($P227="","",'Source - Funds'!H224)</f>
        <v>675832</v>
      </c>
    </row>
    <row r="228" spans="1:19" x14ac:dyDescent="0.3">
      <c r="A228" s="2" t="str">
        <f>IF('Source - Unit List'!G225="","",IF('Source - Unit List'!G225="N",'Source - Unit List'!A225,IF('Source - Unit List'!F225='Source - Unit List'!B225,'Source - Unit List'!A225,"")))</f>
        <v>2026</v>
      </c>
      <c r="B228" s="2" t="str">
        <f>IF($A228="","",'Source - Unit List'!B225)</f>
        <v>85</v>
      </c>
      <c r="C228" s="2" t="str">
        <f>IF($A228="","",'Source - Unit List'!C225)</f>
        <v>5</v>
      </c>
      <c r="D228" s="2" t="str">
        <f>IF($A228="","",'Source - Unit List'!D225)</f>
        <v>0232</v>
      </c>
      <c r="E228" s="2" t="str">
        <f>IF($A228="","",'Source - Unit List'!E225)</f>
        <v>WABASH PUBLIC LIBRARY</v>
      </c>
      <c r="F228" s="2" t="str">
        <f>IF($A228="","",'Source - Unit List'!F225)</f>
        <v>NULL</v>
      </c>
      <c r="G228" s="2" t="str">
        <f>IF($A228="","",'Source - Unit List'!G225)</f>
        <v>N</v>
      </c>
      <c r="P228" s="2" t="str">
        <f>IF('Source - Funds'!D225="","",IF('Source - Funds'!J225="N",'Source - Funds'!D225,IF('Source - Funds'!I225='Source - Funds'!B225,'Source - Funds'!D225,"")))</f>
        <v>0084</v>
      </c>
      <c r="Q228" s="2" t="str">
        <f>IF($P228="","",'Source - Funds'!F225)</f>
        <v>0061</v>
      </c>
      <c r="R228" s="2" t="str">
        <f>IF($P228="","",'Source - Funds'!G225)</f>
        <v>RAINY DAY</v>
      </c>
      <c r="S228" s="2">
        <f>IF($P228="","",'Source - Funds'!H225)</f>
        <v>108192</v>
      </c>
    </row>
    <row r="229" spans="1:19" x14ac:dyDescent="0.3">
      <c r="A229" s="2" t="str">
        <f>IF('Source - Unit List'!G226="","",IF('Source - Unit List'!G226="N",'Source - Unit List'!A226,IF('Source - Unit List'!F226='Source - Unit List'!B226,'Source - Unit List'!A226,"")))</f>
        <v>2026</v>
      </c>
      <c r="B229" s="2" t="str">
        <f>IF($A229="","",'Source - Unit List'!B226)</f>
        <v>86</v>
      </c>
      <c r="C229" s="2" t="str">
        <f>IF($A229="","",'Source - Unit List'!C226)</f>
        <v>5</v>
      </c>
      <c r="D229" s="2" t="str">
        <f>IF($A229="","",'Source - Unit List'!D226)</f>
        <v>0233</v>
      </c>
      <c r="E229" s="2" t="str">
        <f>IF($A229="","",'Source - Unit List'!E226)</f>
        <v>WEST LEBANON PUBLIC LIBRARY</v>
      </c>
      <c r="F229" s="2" t="str">
        <f>IF($A229="","",'Source - Unit List'!F226)</f>
        <v>NULL</v>
      </c>
      <c r="G229" s="2" t="str">
        <f>IF($A229="","",'Source - Unit List'!G226)</f>
        <v>N</v>
      </c>
      <c r="P229" s="2" t="str">
        <f>IF('Source - Funds'!D226="","",IF('Source - Funds'!J226="N",'Source - Funds'!D226,IF('Source - Funds'!I226='Source - Funds'!B226,'Source - Funds'!D226,"")))</f>
        <v>0084</v>
      </c>
      <c r="Q229" s="2" t="str">
        <f>IF($P229="","",'Source - Funds'!F226)</f>
        <v>0101</v>
      </c>
      <c r="R229" s="2" t="str">
        <f>IF($P229="","",'Source - Funds'!G226)</f>
        <v>GENERAL</v>
      </c>
      <c r="S229" s="2">
        <f>IF($P229="","",'Source - Funds'!H226)</f>
        <v>2365382</v>
      </c>
    </row>
    <row r="230" spans="1:19" x14ac:dyDescent="0.3">
      <c r="A230" s="2" t="str">
        <f>IF('Source - Unit List'!G227="","",IF('Source - Unit List'!G227="N",'Source - Unit List'!A227,IF('Source - Unit List'!F227='Source - Unit List'!B227,'Source - Unit List'!A227,"")))</f>
        <v>2026</v>
      </c>
      <c r="B230" s="2" t="str">
        <f>IF($A230="","",'Source - Unit List'!B227)</f>
        <v>86</v>
      </c>
      <c r="C230" s="2" t="str">
        <f>IF($A230="","",'Source - Unit List'!C227)</f>
        <v>5</v>
      </c>
      <c r="D230" s="2" t="str">
        <f>IF($A230="","",'Source - Unit List'!D227)</f>
        <v>0234</v>
      </c>
      <c r="E230" s="2" t="str">
        <f>IF($A230="","",'Source - Unit List'!E227)</f>
        <v>WILLIAMSPORT PUBLIC LIBRARY</v>
      </c>
      <c r="F230" s="2" t="str">
        <f>IF($A230="","",'Source - Unit List'!F227)</f>
        <v>NULL</v>
      </c>
      <c r="G230" s="2" t="str">
        <f>IF($A230="","",'Source - Unit List'!G227)</f>
        <v>N</v>
      </c>
      <c r="P230" s="2" t="str">
        <f>IF('Source - Funds'!D227="","",IF('Source - Funds'!J227="N",'Source - Funds'!D227,IF('Source - Funds'!I227='Source - Funds'!B227,'Source - Funds'!D227,"")))</f>
        <v>0085</v>
      </c>
      <c r="Q230" s="2" t="str">
        <f>IF($P230="","",'Source - Funds'!F227)</f>
        <v>0101</v>
      </c>
      <c r="R230" s="2" t="str">
        <f>IF($P230="","",'Source - Funds'!G227)</f>
        <v>GENERAL</v>
      </c>
      <c r="S230" s="2">
        <f>IF($P230="","",'Source - Funds'!H227)</f>
        <v>313132</v>
      </c>
    </row>
    <row r="231" spans="1:19" x14ac:dyDescent="0.3">
      <c r="A231" s="2" t="str">
        <f>IF('Source - Unit List'!G228="","",IF('Source - Unit List'!G228="N",'Source - Unit List'!A228,IF('Source - Unit List'!F228='Source - Unit List'!B228,'Source - Unit List'!A228,"")))</f>
        <v>2026</v>
      </c>
      <c r="B231" s="2" t="str">
        <f>IF($A231="","",'Source - Unit List'!B228)</f>
        <v>87</v>
      </c>
      <c r="C231" s="2" t="str">
        <f>IF($A231="","",'Source - Unit List'!C228)</f>
        <v>5</v>
      </c>
      <c r="D231" s="2" t="str">
        <f>IF($A231="","",'Source - Unit List'!D228)</f>
        <v>0235</v>
      </c>
      <c r="E231" s="2" t="str">
        <f>IF($A231="","",'Source - Unit List'!E228)</f>
        <v>NEWBURGH CHANDLER PUBLIC LIBRARY</v>
      </c>
      <c r="F231" s="2" t="str">
        <f>IF($A231="","",'Source - Unit List'!F228)</f>
        <v>NULL</v>
      </c>
      <c r="G231" s="2" t="str">
        <f>IF($A231="","",'Source - Unit List'!G228)</f>
        <v>N</v>
      </c>
      <c r="P231" s="2" t="str">
        <f>IF('Source - Funds'!D228="","",IF('Source - Funds'!J228="N",'Source - Funds'!D228,IF('Source - Funds'!I228='Source - Funds'!B228,'Source - Funds'!D228,"")))</f>
        <v>0085</v>
      </c>
      <c r="Q231" s="2" t="str">
        <f>IF($P231="","",'Source - Funds'!F228)</f>
        <v>0061</v>
      </c>
      <c r="R231" s="2" t="str">
        <f>IF($P231="","",'Source - Funds'!G228)</f>
        <v>RAINY DAY</v>
      </c>
      <c r="S231" s="2">
        <f>IF($P231="","",'Source - Funds'!H228)</f>
        <v>64784</v>
      </c>
    </row>
    <row r="232" spans="1:19" x14ac:dyDescent="0.3">
      <c r="A232" s="2" t="str">
        <f>IF('Source - Unit List'!G229="","",IF('Source - Unit List'!G229="N",'Source - Unit List'!A229,IF('Source - Unit List'!F229='Source - Unit List'!B229,'Source - Unit List'!A229,"")))</f>
        <v>2026</v>
      </c>
      <c r="B232" s="2" t="str">
        <f>IF($A232="","",'Source - Unit List'!B229)</f>
        <v>87</v>
      </c>
      <c r="C232" s="2" t="str">
        <f>IF($A232="","",'Source - Unit List'!C229)</f>
        <v>5</v>
      </c>
      <c r="D232" s="2" t="str">
        <f>IF($A232="","",'Source - Unit List'!D229)</f>
        <v>0236</v>
      </c>
      <c r="E232" s="2" t="str">
        <f>IF($A232="","",'Source - Unit List'!E229)</f>
        <v>BOONVILLE-WARRICK COUNTY PUBLIC LIBRARY</v>
      </c>
      <c r="F232" s="2" t="str">
        <f>IF($A232="","",'Source - Unit List'!F229)</f>
        <v>NULL</v>
      </c>
      <c r="G232" s="2" t="str">
        <f>IF($A232="","",'Source - Unit List'!G229)</f>
        <v>N</v>
      </c>
      <c r="P232" s="2" t="str">
        <f>IF('Source - Funds'!D229="","",IF('Source - Funds'!J229="N",'Source - Funds'!D229,IF('Source - Funds'!I229='Source - Funds'!B229,'Source - Funds'!D229,"")))</f>
        <v>0085</v>
      </c>
      <c r="Q232" s="2" t="str">
        <f>IF($P232="","",'Source - Funds'!F229)</f>
        <v>2011</v>
      </c>
      <c r="R232" s="2" t="str">
        <f>IF($P232="","",'Source - Funds'!G229)</f>
        <v>LIRF</v>
      </c>
      <c r="S232" s="2">
        <f>IF($P232="","",'Source - Funds'!H229)</f>
        <v>22598</v>
      </c>
    </row>
    <row r="233" spans="1:19" x14ac:dyDescent="0.3">
      <c r="A233" s="2" t="str">
        <f>IF('Source - Unit List'!G230="","",IF('Source - Unit List'!G230="N",'Source - Unit List'!A230,IF('Source - Unit List'!F230='Source - Unit List'!B230,'Source - Unit List'!A230,"")))</f>
        <v>2026</v>
      </c>
      <c r="B233" s="2" t="str">
        <f>IF($A233="","",'Source - Unit List'!B230)</f>
        <v>88</v>
      </c>
      <c r="C233" s="2" t="str">
        <f>IF($A233="","",'Source - Unit List'!C230)</f>
        <v>5</v>
      </c>
      <c r="D233" s="2" t="str">
        <f>IF($A233="","",'Source - Unit List'!D230)</f>
        <v>0237</v>
      </c>
      <c r="E233" s="2" t="str">
        <f>IF($A233="","",'Source - Unit List'!E230)</f>
        <v>SALEM PUBLIC LIBRARY</v>
      </c>
      <c r="F233" s="2" t="str">
        <f>IF($A233="","",'Source - Unit List'!F230)</f>
        <v>NULL</v>
      </c>
      <c r="G233" s="2" t="str">
        <f>IF($A233="","",'Source - Unit List'!G230)</f>
        <v>N</v>
      </c>
      <c r="P233" s="2" t="str">
        <f>IF('Source - Funds'!D230="","",IF('Source - Funds'!J230="N",'Source - Funds'!D230,IF('Source - Funds'!I230='Source - Funds'!B230,'Source - Funds'!D230,"")))</f>
        <v>0086</v>
      </c>
      <c r="Q233" s="2" t="str">
        <f>IF($P233="","",'Source - Funds'!F230)</f>
        <v>0180</v>
      </c>
      <c r="R233" s="2" t="str">
        <f>IF($P233="","",'Source - Funds'!G230)</f>
        <v>DEBT SERVICE</v>
      </c>
      <c r="S233" s="2">
        <f>IF($P233="","",'Source - Funds'!H230)</f>
        <v>117000</v>
      </c>
    </row>
    <row r="234" spans="1:19" x14ac:dyDescent="0.3">
      <c r="A234" s="2" t="str">
        <f>IF('Source - Unit List'!G231="","",IF('Source - Unit List'!G231="N",'Source - Unit List'!A231,IF('Source - Unit List'!F231='Source - Unit List'!B231,'Source - Unit List'!A231,"")))</f>
        <v>2026</v>
      </c>
      <c r="B234" s="2" t="str">
        <f>IF($A234="","",'Source - Unit List'!B231)</f>
        <v>89</v>
      </c>
      <c r="C234" s="2" t="str">
        <f>IF($A234="","",'Source - Unit List'!C231)</f>
        <v>5</v>
      </c>
      <c r="D234" s="2" t="str">
        <f>IF($A234="","",'Source - Unit List'!D231)</f>
        <v>0238</v>
      </c>
      <c r="E234" s="2" t="str">
        <f>IF($A234="","",'Source - Unit List'!E231)</f>
        <v>CAMBRIDGE CITY PUBLIC LIBRARY</v>
      </c>
      <c r="F234" s="2" t="str">
        <f>IF($A234="","",'Source - Unit List'!F231)</f>
        <v>NULL</v>
      </c>
      <c r="G234" s="2" t="str">
        <f>IF($A234="","",'Source - Unit List'!G231)</f>
        <v>N</v>
      </c>
      <c r="P234" s="2" t="str">
        <f>IF('Source - Funds'!D231="","",IF('Source - Funds'!J231="N",'Source - Funds'!D231,IF('Source - Funds'!I231='Source - Funds'!B231,'Source - Funds'!D231,"")))</f>
        <v>0086</v>
      </c>
      <c r="Q234" s="2" t="str">
        <f>IF($P234="","",'Source - Funds'!F231)</f>
        <v>0101</v>
      </c>
      <c r="R234" s="2" t="str">
        <f>IF($P234="","",'Source - Funds'!G231)</f>
        <v>GENERAL</v>
      </c>
      <c r="S234" s="2">
        <f>IF($P234="","",'Source - Funds'!H231)</f>
        <v>283960</v>
      </c>
    </row>
    <row r="235" spans="1:19" x14ac:dyDescent="0.3">
      <c r="A235" s="2" t="str">
        <f>IF('Source - Unit List'!G232="","",IF('Source - Unit List'!G232="N",'Source - Unit List'!A232,IF('Source - Unit List'!F232='Source - Unit List'!B232,'Source - Unit List'!A232,"")))</f>
        <v>2026</v>
      </c>
      <c r="B235" s="2" t="str">
        <f>IF($A235="","",'Source - Unit List'!B232)</f>
        <v>89</v>
      </c>
      <c r="C235" s="2" t="str">
        <f>IF($A235="","",'Source - Unit List'!C232)</f>
        <v>5</v>
      </c>
      <c r="D235" s="2" t="str">
        <f>IF($A235="","",'Source - Unit List'!D232)</f>
        <v>0239</v>
      </c>
      <c r="E235" s="2" t="str">
        <f>IF($A235="","",'Source - Unit List'!E232)</f>
        <v>CENTERVILLE PUBLIC LIBRARY</v>
      </c>
      <c r="F235" s="2" t="str">
        <f>IF($A235="","",'Source - Unit List'!F232)</f>
        <v>NULL</v>
      </c>
      <c r="G235" s="2" t="str">
        <f>IF($A235="","",'Source - Unit List'!G232)</f>
        <v>N</v>
      </c>
      <c r="P235" s="2" t="str">
        <f>IF('Source - Funds'!D232="","",IF('Source - Funds'!J232="N",'Source - Funds'!D232,IF('Source - Funds'!I232='Source - Funds'!B232,'Source - Funds'!D232,"")))</f>
        <v>0087</v>
      </c>
      <c r="Q235" s="2" t="str">
        <f>IF($P235="","",'Source - Funds'!F232)</f>
        <v>0101</v>
      </c>
      <c r="R235" s="2" t="str">
        <f>IF($P235="","",'Source - Funds'!G232)</f>
        <v>GENERAL</v>
      </c>
      <c r="S235" s="2">
        <f>IF($P235="","",'Source - Funds'!H232)</f>
        <v>1031323</v>
      </c>
    </row>
    <row r="236" spans="1:19" x14ac:dyDescent="0.3">
      <c r="A236" s="2" t="str">
        <f>IF('Source - Unit List'!G233="","",IF('Source - Unit List'!G233="N",'Source - Unit List'!A233,IF('Source - Unit List'!F233='Source - Unit List'!B233,'Source - Unit List'!A233,"")))</f>
        <v>2026</v>
      </c>
      <c r="B236" s="2" t="str">
        <f>IF($A236="","",'Source - Unit List'!B233)</f>
        <v>89</v>
      </c>
      <c r="C236" s="2" t="str">
        <f>IF($A236="","",'Source - Unit List'!C233)</f>
        <v>5</v>
      </c>
      <c r="D236" s="2" t="str">
        <f>IF($A236="","",'Source - Unit List'!D233)</f>
        <v>0240</v>
      </c>
      <c r="E236" s="2" t="str">
        <f>IF($A236="","",'Source - Unit List'!E233)</f>
        <v>DUBLIN PUBLIC LIBRARY</v>
      </c>
      <c r="F236" s="2" t="str">
        <f>IF($A236="","",'Source - Unit List'!F233)</f>
        <v>NULL</v>
      </c>
      <c r="G236" s="2" t="str">
        <f>IF($A236="","",'Source - Unit List'!G233)</f>
        <v>N</v>
      </c>
      <c r="P236" s="2" t="str">
        <f>IF('Source - Funds'!D233="","",IF('Source - Funds'!J233="N",'Source - Funds'!D233,IF('Source - Funds'!I233='Source - Funds'!B233,'Source - Funds'!D233,"")))</f>
        <v>0087</v>
      </c>
      <c r="Q236" s="2" t="str">
        <f>IF($P236="","",'Source - Funds'!F233)</f>
        <v>0061</v>
      </c>
      <c r="R236" s="2" t="str">
        <f>IF($P236="","",'Source - Funds'!G233)</f>
        <v>RAINY DAY</v>
      </c>
      <c r="S236" s="2">
        <f>IF($P236="","",'Source - Funds'!H233)</f>
        <v>15775</v>
      </c>
    </row>
    <row r="237" spans="1:19" x14ac:dyDescent="0.3">
      <c r="A237" s="2" t="str">
        <f>IF('Source - Unit List'!G234="","",IF('Source - Unit List'!G234="N",'Source - Unit List'!A234,IF('Source - Unit List'!F234='Source - Unit List'!B234,'Source - Unit List'!A234,"")))</f>
        <v>2026</v>
      </c>
      <c r="B237" s="2" t="str">
        <f>IF($A237="","",'Source - Unit List'!B234)</f>
        <v>89</v>
      </c>
      <c r="C237" s="2" t="str">
        <f>IF($A237="","",'Source - Unit List'!C234)</f>
        <v>5</v>
      </c>
      <c r="D237" s="2" t="str">
        <f>IF($A237="","",'Source - Unit List'!D234)</f>
        <v>0241</v>
      </c>
      <c r="E237" s="2" t="str">
        <f>IF($A237="","",'Source - Unit List'!E234)</f>
        <v>HAGERSTOWN PUBLIC LIBRARY</v>
      </c>
      <c r="F237" s="2" t="str">
        <f>IF($A237="","",'Source - Unit List'!F234)</f>
        <v>NULL</v>
      </c>
      <c r="G237" s="2" t="str">
        <f>IF($A237="","",'Source - Unit List'!G234)</f>
        <v>N</v>
      </c>
      <c r="P237" s="2" t="str">
        <f>IF('Source - Funds'!D234="","",IF('Source - Funds'!J234="N",'Source - Funds'!D234,IF('Source - Funds'!I234='Source - Funds'!B234,'Source - Funds'!D234,"")))</f>
        <v>0087</v>
      </c>
      <c r="Q237" s="2" t="str">
        <f>IF($P237="","",'Source - Funds'!F234)</f>
        <v>0180</v>
      </c>
      <c r="R237" s="2" t="str">
        <f>IF($P237="","",'Source - Funds'!G234)</f>
        <v>DEBT SERVICE</v>
      </c>
      <c r="S237" s="2">
        <f>IF($P237="","",'Source - Funds'!H234)</f>
        <v>230100</v>
      </c>
    </row>
    <row r="238" spans="1:19" x14ac:dyDescent="0.3">
      <c r="A238" s="2" t="str">
        <f>IF('Source - Unit List'!G235="","",IF('Source - Unit List'!G235="N",'Source - Unit List'!A235,IF('Source - Unit List'!F235='Source - Unit List'!B235,'Source - Unit List'!A235,"")))</f>
        <v>2026</v>
      </c>
      <c r="B238" s="2" t="str">
        <f>IF($A238="","",'Source - Unit List'!B235)</f>
        <v>89</v>
      </c>
      <c r="C238" s="2" t="str">
        <f>IF($A238="","",'Source - Unit List'!C235)</f>
        <v>5</v>
      </c>
      <c r="D238" s="2" t="str">
        <f>IF($A238="","",'Source - Unit List'!D235)</f>
        <v>0242</v>
      </c>
      <c r="E238" s="2" t="str">
        <f>IF($A238="","",'Source - Unit List'!E235)</f>
        <v>RICHMOND-MORRISSON-REEVES PUBLIC LIBRARY</v>
      </c>
      <c r="F238" s="2" t="str">
        <f>IF($A238="","",'Source - Unit List'!F235)</f>
        <v>NULL</v>
      </c>
      <c r="G238" s="2" t="str">
        <f>IF($A238="","",'Source - Unit List'!G235)</f>
        <v>N</v>
      </c>
      <c r="P238" s="2" t="str">
        <f>IF('Source - Funds'!D235="","",IF('Source - Funds'!J235="N",'Source - Funds'!D235,IF('Source - Funds'!I235='Source - Funds'!B235,'Source - Funds'!D235,"")))</f>
        <v>0087</v>
      </c>
      <c r="Q238" s="2" t="str">
        <f>IF($P238="","",'Source - Funds'!F235)</f>
        <v>2011</v>
      </c>
      <c r="R238" s="2" t="str">
        <f>IF($P238="","",'Source - Funds'!G235)</f>
        <v>LIRF</v>
      </c>
      <c r="S238" s="2">
        <f>IF($P238="","",'Source - Funds'!H235)</f>
        <v>10000</v>
      </c>
    </row>
    <row r="239" spans="1:19" x14ac:dyDescent="0.3">
      <c r="A239" s="2" t="str">
        <f>IF('Source - Unit List'!G236="","",IF('Source - Unit List'!G236="N",'Source - Unit List'!A236,IF('Source - Unit List'!F236='Source - Unit List'!B236,'Source - Unit List'!A236,"")))</f>
        <v>2026</v>
      </c>
      <c r="B239" s="2" t="str">
        <f>IF($A239="","",'Source - Unit List'!B236)</f>
        <v>89</v>
      </c>
      <c r="C239" s="2" t="str">
        <f>IF($A239="","",'Source - Unit List'!C236)</f>
        <v>5</v>
      </c>
      <c r="D239" s="2" t="str">
        <f>IF($A239="","",'Source - Unit List'!D236)</f>
        <v>0243</v>
      </c>
      <c r="E239" s="2" t="str">
        <f>IF($A239="","",'Source - Unit List'!E236)</f>
        <v>WAYNE COUNTY CONTRACTUAL LIBRARY</v>
      </c>
      <c r="F239" s="2" t="str">
        <f>IF($A239="","",'Source - Unit List'!F236)</f>
        <v>NULL</v>
      </c>
      <c r="G239" s="2" t="str">
        <f>IF($A239="","",'Source - Unit List'!G236)</f>
        <v>N</v>
      </c>
      <c r="P239" s="2" t="str">
        <f>IF('Source - Funds'!D236="","",IF('Source - Funds'!J236="N",'Source - Funds'!D236,IF('Source - Funds'!I236='Source - Funds'!B236,'Source - Funds'!D236,"")))</f>
        <v>0088</v>
      </c>
      <c r="Q239" s="2" t="str">
        <f>IF($P239="","",'Source - Funds'!F236)</f>
        <v>2011</v>
      </c>
      <c r="R239" s="2" t="str">
        <f>IF($P239="","",'Source - Funds'!G236)</f>
        <v>LIRF</v>
      </c>
      <c r="S239" s="2">
        <f>IF($P239="","",'Source - Funds'!H236)</f>
        <v>100000</v>
      </c>
    </row>
    <row r="240" spans="1:19" x14ac:dyDescent="0.3">
      <c r="A240" s="2" t="str">
        <f>IF('Source - Unit List'!G237="","",IF('Source - Unit List'!G237="N",'Source - Unit List'!A237,IF('Source - Unit List'!F237='Source - Unit List'!B237,'Source - Unit List'!A237,"")))</f>
        <v>2026</v>
      </c>
      <c r="B240" s="2" t="str">
        <f>IF($A240="","",'Source - Unit List'!B237)</f>
        <v>90</v>
      </c>
      <c r="C240" s="2" t="str">
        <f>IF($A240="","",'Source - Unit List'!C237)</f>
        <v>5</v>
      </c>
      <c r="D240" s="2" t="str">
        <f>IF($A240="","",'Source - Unit List'!D237)</f>
        <v>0244</v>
      </c>
      <c r="E240" s="2" t="str">
        <f>IF($A240="","",'Source - Unit List'!E237)</f>
        <v>WELLS COUNTY PUBLIC LIBRARY</v>
      </c>
      <c r="F240" s="2" t="str">
        <f>IF($A240="","",'Source - Unit List'!F237)</f>
        <v>NULL</v>
      </c>
      <c r="G240" s="2" t="str">
        <f>IF($A240="","",'Source - Unit List'!G237)</f>
        <v>N</v>
      </c>
      <c r="P240" s="2" t="str">
        <f>IF('Source - Funds'!D237="","",IF('Source - Funds'!J237="N",'Source - Funds'!D237,IF('Source - Funds'!I237='Source - Funds'!B237,'Source - Funds'!D237,"")))</f>
        <v>0088</v>
      </c>
      <c r="Q240" s="2" t="str">
        <f>IF($P240="","",'Source - Funds'!F237)</f>
        <v>0180</v>
      </c>
      <c r="R240" s="2" t="str">
        <f>IF($P240="","",'Source - Funds'!G237)</f>
        <v>DEBT SERVICE</v>
      </c>
      <c r="S240" s="2">
        <f>IF($P240="","",'Source - Funds'!H237)</f>
        <v>623800</v>
      </c>
    </row>
    <row r="241" spans="1:19" x14ac:dyDescent="0.3">
      <c r="A241" s="2" t="str">
        <f>IF('Source - Unit List'!G238="","",IF('Source - Unit List'!G238="N",'Source - Unit List'!A238,IF('Source - Unit List'!F238='Source - Unit List'!B238,'Source - Unit List'!A238,"")))</f>
        <v/>
      </c>
      <c r="B241" s="2" t="str">
        <f>IF($A241="","",'Source - Unit List'!B238)</f>
        <v/>
      </c>
      <c r="C241" s="2" t="str">
        <f>IF($A241="","",'Source - Unit List'!C238)</f>
        <v/>
      </c>
      <c r="D241" s="2" t="str">
        <f>IF($A241="","",'Source - Unit List'!D238)</f>
        <v/>
      </c>
      <c r="E241" s="2" t="str">
        <f>IF($A241="","",'Source - Unit List'!E238)</f>
        <v/>
      </c>
      <c r="F241" s="2" t="str">
        <f>IF($A241="","",'Source - Unit List'!F238)</f>
        <v/>
      </c>
      <c r="G241" s="2" t="str">
        <f>IF($A241="","",'Source - Unit List'!G238)</f>
        <v/>
      </c>
      <c r="P241" s="2" t="str">
        <f>IF('Source - Funds'!D238="","",IF('Source - Funds'!J238="N",'Source - Funds'!D238,IF('Source - Funds'!I238='Source - Funds'!B238,'Source - Funds'!D238,"")))</f>
        <v>0088</v>
      </c>
      <c r="Q241" s="2" t="str">
        <f>IF($P241="","",'Source - Funds'!F238)</f>
        <v>0061</v>
      </c>
      <c r="R241" s="2" t="str">
        <f>IF($P241="","",'Source - Funds'!G238)</f>
        <v>RAINY DAY</v>
      </c>
      <c r="S241" s="2">
        <f>IF($P241="","",'Source - Funds'!H238)</f>
        <v>415510</v>
      </c>
    </row>
    <row r="242" spans="1:19" x14ac:dyDescent="0.3">
      <c r="A242" s="2" t="str">
        <f>IF('Source - Unit List'!G239="","",IF('Source - Unit List'!G239="N",'Source - Unit List'!A239,IF('Source - Unit List'!F239='Source - Unit List'!B239,'Source - Unit List'!A239,"")))</f>
        <v>2026</v>
      </c>
      <c r="B242" s="2" t="str">
        <f>IF($A242="","",'Source - Unit List'!B239)</f>
        <v>91</v>
      </c>
      <c r="C242" s="2" t="str">
        <f>IF($A242="","",'Source - Unit List'!C239)</f>
        <v>5</v>
      </c>
      <c r="D242" s="2" t="str">
        <f>IF($A242="","",'Source - Unit List'!D239)</f>
        <v>0245</v>
      </c>
      <c r="E242" s="2" t="str">
        <f>IF($A242="","",'Source - Unit List'!E239)</f>
        <v>BROOKSTON PUBLIC LIBRARY</v>
      </c>
      <c r="F242" s="2" t="str">
        <f>IF($A242="","",'Source - Unit List'!F239)</f>
        <v>NULL</v>
      </c>
      <c r="G242" s="2" t="str">
        <f>IF($A242="","",'Source - Unit List'!G239)</f>
        <v>N</v>
      </c>
      <c r="P242" s="2" t="str">
        <f>IF('Source - Funds'!D239="","",IF('Source - Funds'!J239="N",'Source - Funds'!D239,IF('Source - Funds'!I239='Source - Funds'!B239,'Source - Funds'!D239,"")))</f>
        <v>0088</v>
      </c>
      <c r="Q242" s="2" t="str">
        <f>IF($P242="","",'Source - Funds'!F239)</f>
        <v>0101</v>
      </c>
      <c r="R242" s="2" t="str">
        <f>IF($P242="","",'Source - Funds'!G239)</f>
        <v>GENERAL</v>
      </c>
      <c r="S242" s="2">
        <f>IF($P242="","",'Source - Funds'!H239)</f>
        <v>3257221</v>
      </c>
    </row>
    <row r="243" spans="1:19" x14ac:dyDescent="0.3">
      <c r="A243" s="2" t="str">
        <f>IF('Source - Unit List'!G240="","",IF('Source - Unit List'!G240="N",'Source - Unit List'!A240,IF('Source - Unit List'!F240='Source - Unit List'!B240,'Source - Unit List'!A240,"")))</f>
        <v>2026</v>
      </c>
      <c r="B243" s="2" t="str">
        <f>IF($A243="","",'Source - Unit List'!B240)</f>
        <v>91</v>
      </c>
      <c r="C243" s="2" t="str">
        <f>IF($A243="","",'Source - Unit List'!C240)</f>
        <v>5</v>
      </c>
      <c r="D243" s="2" t="str">
        <f>IF($A243="","",'Source - Unit List'!D240)</f>
        <v>0246</v>
      </c>
      <c r="E243" s="2" t="str">
        <f>IF($A243="","",'Source - Unit List'!E240)</f>
        <v>MONON PUBLIC LIBRARY</v>
      </c>
      <c r="F243" s="2" t="str">
        <f>IF($A243="","",'Source - Unit List'!F240)</f>
        <v>NULL</v>
      </c>
      <c r="G243" s="2" t="str">
        <f>IF($A243="","",'Source - Unit List'!G240)</f>
        <v>N</v>
      </c>
      <c r="P243" s="2" t="str">
        <f>IF('Source - Funds'!D240="","",IF('Source - Funds'!J240="N",'Source - Funds'!D240,IF('Source - Funds'!I240='Source - Funds'!B240,'Source - Funds'!D240,"")))</f>
        <v>0089</v>
      </c>
      <c r="Q243" s="2" t="str">
        <f>IF($P243="","",'Source - Funds'!F240)</f>
        <v>0101</v>
      </c>
      <c r="R243" s="2" t="str">
        <f>IF($P243="","",'Source - Funds'!G240)</f>
        <v>GENERAL</v>
      </c>
      <c r="S243" s="2">
        <f>IF($P243="","",'Source - Funds'!H240)</f>
        <v>129333</v>
      </c>
    </row>
    <row r="244" spans="1:19" x14ac:dyDescent="0.3">
      <c r="A244" s="2" t="str">
        <f>IF('Source - Unit List'!G241="","",IF('Source - Unit List'!G241="N",'Source - Unit List'!A241,IF('Source - Unit List'!F241='Source - Unit List'!B241,'Source - Unit List'!A241,"")))</f>
        <v>2026</v>
      </c>
      <c r="B244" s="2" t="str">
        <f>IF($A244="","",'Source - Unit List'!B241)</f>
        <v>91</v>
      </c>
      <c r="C244" s="2" t="str">
        <f>IF($A244="","",'Source - Unit List'!C241)</f>
        <v>5</v>
      </c>
      <c r="D244" s="2" t="str">
        <f>IF($A244="","",'Source - Unit List'!D241)</f>
        <v>0247</v>
      </c>
      <c r="E244" s="2" t="str">
        <f>IF($A244="","",'Source - Unit List'!E241)</f>
        <v>MONTICELLO PUBLIC LIBRARY</v>
      </c>
      <c r="F244" s="2" t="str">
        <f>IF($A244="","",'Source - Unit List'!F241)</f>
        <v>NULL</v>
      </c>
      <c r="G244" s="2" t="str">
        <f>IF($A244="","",'Source - Unit List'!G241)</f>
        <v>N</v>
      </c>
      <c r="P244" s="2" t="str">
        <f>IF('Source - Funds'!D241="","",IF('Source - Funds'!J241="N",'Source - Funds'!D241,IF('Source - Funds'!I241='Source - Funds'!B241,'Source - Funds'!D241,"")))</f>
        <v>0090</v>
      </c>
      <c r="Q244" s="2" t="str">
        <f>IF($P244="","",'Source - Funds'!F241)</f>
        <v>0101</v>
      </c>
      <c r="R244" s="2" t="str">
        <f>IF($P244="","",'Source - Funds'!G241)</f>
        <v>GENERAL</v>
      </c>
      <c r="S244" s="2">
        <f>IF($P244="","",'Source - Funds'!H241)</f>
        <v>219363</v>
      </c>
    </row>
    <row r="245" spans="1:19" x14ac:dyDescent="0.3">
      <c r="A245" s="2" t="str">
        <f>IF('Source - Unit List'!G242="","",IF('Source - Unit List'!G242="N",'Source - Unit List'!A242,IF('Source - Unit List'!F242='Source - Unit List'!B242,'Source - Unit List'!A242,"")))</f>
        <v>2026</v>
      </c>
      <c r="B245" s="2" t="str">
        <f>IF($A245="","",'Source - Unit List'!B242)</f>
        <v>91</v>
      </c>
      <c r="C245" s="2" t="str">
        <f>IF($A245="","",'Source - Unit List'!C242)</f>
        <v>5</v>
      </c>
      <c r="D245" s="2" t="str">
        <f>IF($A245="","",'Source - Unit List'!D242)</f>
        <v>0248</v>
      </c>
      <c r="E245" s="2" t="str">
        <f>IF($A245="","",'Source - Unit List'!E242)</f>
        <v>WOLCOTT PUBLIC LIBRARY</v>
      </c>
      <c r="F245" s="2" t="str">
        <f>IF($A245="","",'Source - Unit List'!F242)</f>
        <v>NULL</v>
      </c>
      <c r="G245" s="2" t="str">
        <f>IF($A245="","",'Source - Unit List'!G242)</f>
        <v>N</v>
      </c>
      <c r="P245" s="2" t="str">
        <f>IF('Source - Funds'!D242="","",IF('Source - Funds'!J242="N",'Source - Funds'!D242,IF('Source - Funds'!I242='Source - Funds'!B242,'Source - Funds'!D242,"")))</f>
        <v>0091</v>
      </c>
      <c r="Q245" s="2" t="str">
        <f>IF($P245="","",'Source - Funds'!F242)</f>
        <v>0101</v>
      </c>
      <c r="R245" s="2" t="str">
        <f>IF($P245="","",'Source - Funds'!G242)</f>
        <v>GENERAL</v>
      </c>
      <c r="S245" s="2">
        <f>IF($P245="","",'Source - Funds'!H242)</f>
        <v>33283</v>
      </c>
    </row>
    <row r="246" spans="1:19" x14ac:dyDescent="0.3">
      <c r="A246" s="2" t="str">
        <f>IF('Source - Unit List'!G243="","",IF('Source - Unit List'!G243="N",'Source - Unit List'!A243,IF('Source - Unit List'!F243='Source - Unit List'!B243,'Source - Unit List'!A243,"")))</f>
        <v>2026</v>
      </c>
      <c r="B246" s="2" t="str">
        <f>IF($A246="","",'Source - Unit List'!B243)</f>
        <v>92</v>
      </c>
      <c r="C246" s="2" t="str">
        <f>IF($A246="","",'Source - Unit List'!C243)</f>
        <v>5</v>
      </c>
      <c r="D246" s="2" t="str">
        <f>IF($A246="","",'Source - Unit List'!D243)</f>
        <v>0249</v>
      </c>
      <c r="E246" s="2" t="str">
        <f>IF($A246="","",'Source - Unit List'!E243)</f>
        <v>CHURUBUSCO PUBLIC LIBRARY</v>
      </c>
      <c r="F246" s="2" t="str">
        <f>IF($A246="","",'Source - Unit List'!F243)</f>
        <v>NULL</v>
      </c>
      <c r="G246" s="2" t="str">
        <f>IF($A246="","",'Source - Unit List'!G243)</f>
        <v>N</v>
      </c>
      <c r="P246" s="2" t="str">
        <f>IF('Source - Funds'!D243="","",IF('Source - Funds'!J243="N",'Source - Funds'!D243,IF('Source - Funds'!I243='Source - Funds'!B243,'Source - Funds'!D243,"")))</f>
        <v>0293</v>
      </c>
      <c r="Q246" s="2" t="str">
        <f>IF($P246="","",'Source - Funds'!F243)</f>
        <v>0101</v>
      </c>
      <c r="R246" s="2" t="str">
        <f>IF($P246="","",'Source - Funds'!G243)</f>
        <v>GENERAL</v>
      </c>
      <c r="S246" s="2">
        <f>IF($P246="","",'Source - Funds'!H243)</f>
        <v>2853170</v>
      </c>
    </row>
    <row r="247" spans="1:19" x14ac:dyDescent="0.3">
      <c r="A247" s="2" t="str">
        <f>IF('Source - Unit List'!G244="","",IF('Source - Unit List'!G244="N",'Source - Unit List'!A244,IF('Source - Unit List'!F244='Source - Unit List'!B244,'Source - Unit List'!A244,"")))</f>
        <v>2026</v>
      </c>
      <c r="B247" s="2" t="str">
        <f>IF($A247="","",'Source - Unit List'!B244)</f>
        <v>92</v>
      </c>
      <c r="C247" s="2" t="str">
        <f>IF($A247="","",'Source - Unit List'!C244)</f>
        <v>5</v>
      </c>
      <c r="D247" s="2" t="str">
        <f>IF($A247="","",'Source - Unit List'!D244)</f>
        <v>0250</v>
      </c>
      <c r="E247" s="2" t="str">
        <f>IF($A247="","",'Source - Unit List'!E244)</f>
        <v>PEABODY LIBRARY</v>
      </c>
      <c r="F247" s="2" t="str">
        <f>IF($A247="","",'Source - Unit List'!F244)</f>
        <v>NULL</v>
      </c>
      <c r="G247" s="2" t="str">
        <f>IF($A247="","",'Source - Unit List'!G244)</f>
        <v>N</v>
      </c>
      <c r="P247" s="2" t="str">
        <f>IF('Source - Funds'!D244="","",IF('Source - Funds'!J244="N",'Source - Funds'!D244,IF('Source - Funds'!I244='Source - Funds'!B244,'Source - Funds'!D244,"")))</f>
        <v>0293</v>
      </c>
      <c r="Q247" s="2" t="str">
        <f>IF($P247="","",'Source - Funds'!F244)</f>
        <v>0061</v>
      </c>
      <c r="R247" s="2" t="str">
        <f>IF($P247="","",'Source - Funds'!G244)</f>
        <v>RAINY DAY</v>
      </c>
      <c r="S247" s="2">
        <f>IF($P247="","",'Source - Funds'!H244)</f>
        <v>204017</v>
      </c>
    </row>
    <row r="248" spans="1:19" x14ac:dyDescent="0.3">
      <c r="A248" s="2" t="str">
        <f>IF('Source - Unit List'!G245="","",IF('Source - Unit List'!G245="N",'Source - Unit List'!A245,IF('Source - Unit List'!F245='Source - Unit List'!B245,'Source - Unit List'!A245,"")))</f>
        <v>2026</v>
      </c>
      <c r="B248" s="2" t="str">
        <f>IF($A248="","",'Source - Unit List'!B245)</f>
        <v>92</v>
      </c>
      <c r="C248" s="2" t="str">
        <f>IF($A248="","",'Source - Unit List'!C245)</f>
        <v>5</v>
      </c>
      <c r="D248" s="2" t="str">
        <f>IF($A248="","",'Source - Unit List'!D245)</f>
        <v>0251</v>
      </c>
      <c r="E248" s="2" t="str">
        <f>IF($A248="","",'Source - Unit List'!E245)</f>
        <v>SOUTH WHITLEY COMMUNITY PUBLIC LIBRARY</v>
      </c>
      <c r="F248" s="2" t="str">
        <f>IF($A248="","",'Source - Unit List'!F245)</f>
        <v>NULL</v>
      </c>
      <c r="G248" s="2" t="str">
        <f>IF($A248="","",'Source - Unit List'!G245)</f>
        <v>N</v>
      </c>
      <c r="P248" s="2" t="str">
        <f>IF('Source - Funds'!D245="","",IF('Source - Funds'!J245="N",'Source - Funds'!D245,IF('Source - Funds'!I245='Source - Funds'!B245,'Source - Funds'!D245,"")))</f>
        <v>0293</v>
      </c>
      <c r="Q248" s="2" t="str">
        <f>IF($P248="","",'Source - Funds'!F245)</f>
        <v>0180</v>
      </c>
      <c r="R248" s="2" t="str">
        <f>IF($P248="","",'Source - Funds'!G245)</f>
        <v>DEBT SERVICE</v>
      </c>
      <c r="S248" s="2">
        <f>IF($P248="","",'Source - Funds'!H245)</f>
        <v>969263</v>
      </c>
    </row>
    <row r="249" spans="1:19" x14ac:dyDescent="0.3">
      <c r="A249" t="str">
        <f>IF('Source - Unit List'!G246="","",IF('Source - Unit List'!G246="N",'Source - Unit List'!A246,IF('Source - Unit List'!F246='Source - Unit List'!B246,'Source - Unit List'!A246,"")))</f>
        <v/>
      </c>
      <c r="B249" t="str">
        <f>IF($A249="","",'Source - Unit List'!B246)</f>
        <v/>
      </c>
      <c r="C249" t="str">
        <f>IF($A249="","",'Source - Unit List'!C246)</f>
        <v/>
      </c>
      <c r="D249" t="str">
        <f>IF($A249="","",'Source - Unit List'!D246)</f>
        <v/>
      </c>
      <c r="E249" t="str">
        <f>IF($A249="","",'Source - Unit List'!E246)</f>
        <v/>
      </c>
      <c r="F249" t="str">
        <f>IF($A249="","",'Source - Unit List'!F246)</f>
        <v/>
      </c>
      <c r="G249" t="str">
        <f>IF($A249="","",'Source - Unit List'!G246)</f>
        <v/>
      </c>
      <c r="P249" s="2" t="str">
        <f>IF('Source - Funds'!D246="","",IF('Source - Funds'!J246="N",'Source - Funds'!D246,IF('Source - Funds'!I246='Source - Funds'!B246,'Source - Funds'!D246,"")))</f>
        <v>0293</v>
      </c>
      <c r="Q249" s="2" t="str">
        <f>IF($P249="","",'Source - Funds'!F246)</f>
        <v>2011</v>
      </c>
      <c r="R249" s="2" t="str">
        <f>IF($P249="","",'Source - Funds'!G246)</f>
        <v>LIRF</v>
      </c>
      <c r="S249" s="2">
        <f>IF($P249="","",'Source - Funds'!H246)</f>
        <v>0</v>
      </c>
    </row>
    <row r="250" spans="1:19" x14ac:dyDescent="0.3">
      <c r="A250" t="str">
        <f>IF('Source - Unit List'!G247="","",IF('Source - Unit List'!G247="N",'Source - Unit List'!A247,IF('Source - Unit List'!F247='Source - Unit List'!B247,'Source - Unit List'!A247,"")))</f>
        <v/>
      </c>
      <c r="B250" t="str">
        <f>IF($A250="","",'Source - Unit List'!B247)</f>
        <v/>
      </c>
      <c r="C250" t="str">
        <f>IF($A250="","",'Source - Unit List'!C247)</f>
        <v/>
      </c>
      <c r="D250" t="str">
        <f>IF($A250="","",'Source - Unit List'!D247)</f>
        <v/>
      </c>
      <c r="E250" t="str">
        <f>IF($A250="","",'Source - Unit List'!E247)</f>
        <v/>
      </c>
      <c r="F250" t="str">
        <f>IF($A250="","",'Source - Unit List'!F247)</f>
        <v/>
      </c>
      <c r="G250" t="str">
        <f>IF($A250="","",'Source - Unit List'!G247)</f>
        <v/>
      </c>
      <c r="P250" s="2" t="str">
        <f>IF('Source - Funds'!D247="","",IF('Source - Funds'!J247="N",'Source - Funds'!D247,IF('Source - Funds'!I247='Source - Funds'!B247,'Source - Funds'!D247,"")))</f>
        <v>0094</v>
      </c>
      <c r="Q250" s="2" t="str">
        <f>IF($P250="","",'Source - Funds'!F247)</f>
        <v>0101</v>
      </c>
      <c r="R250" s="2" t="str">
        <f>IF($P250="","",'Source - Funds'!G247)</f>
        <v>GENERAL</v>
      </c>
      <c r="S250" s="2">
        <f>IF($P250="","",'Source - Funds'!H247)</f>
        <v>572999</v>
      </c>
    </row>
    <row r="251" spans="1:19" x14ac:dyDescent="0.3">
      <c r="P251" s="2" t="str">
        <f>IF('Source - Funds'!D248="","",IF('Source - Funds'!J248="N",'Source - Funds'!D248,IF('Source - Funds'!I248='Source - Funds'!B248,'Source - Funds'!D248,"")))</f>
        <v>0282</v>
      </c>
      <c r="Q251" s="2" t="str">
        <f>IF($P251="","",'Source - Funds'!F248)</f>
        <v>0101</v>
      </c>
      <c r="R251" s="2" t="str">
        <f>IF($P251="","",'Source - Funds'!G248)</f>
        <v>GENERAL</v>
      </c>
      <c r="S251" s="2">
        <f>IF($P251="","",'Source - Funds'!H248)</f>
        <v>8449258</v>
      </c>
    </row>
    <row r="252" spans="1:19" x14ac:dyDescent="0.3">
      <c r="P252" s="2" t="str">
        <f>IF('Source - Funds'!D249="","",IF('Source - Funds'!J249="N",'Source - Funds'!D249,IF('Source - Funds'!I249='Source - Funds'!B249,'Source - Funds'!D249,"")))</f>
        <v>0282</v>
      </c>
      <c r="Q252" s="2" t="str">
        <f>IF($P252="","",'Source - Funds'!F249)</f>
        <v>2011</v>
      </c>
      <c r="R252" s="2" t="str">
        <f>IF($P252="","",'Source - Funds'!G249)</f>
        <v>LIRF</v>
      </c>
      <c r="S252" s="2">
        <f>IF($P252="","",'Source - Funds'!H249)</f>
        <v>0</v>
      </c>
    </row>
    <row r="253" spans="1:19" x14ac:dyDescent="0.3">
      <c r="P253" s="2" t="str">
        <f>IF('Source - Funds'!D250="","",IF('Source - Funds'!J250="N",'Source - Funds'!D250,IF('Source - Funds'!I250='Source - Funds'!B250,'Source - Funds'!D250,"")))</f>
        <v>0096</v>
      </c>
      <c r="Q253" s="2" t="str">
        <f>IF($P253="","",'Source - Funds'!F250)</f>
        <v>0101</v>
      </c>
      <c r="R253" s="2" t="str">
        <f>IF($P253="","",'Source - Funds'!G250)</f>
        <v>GENERAL</v>
      </c>
      <c r="S253" s="2">
        <f>IF($P253="","",'Source - Funds'!H250)</f>
        <v>136543</v>
      </c>
    </row>
    <row r="254" spans="1:19" x14ac:dyDescent="0.3">
      <c r="P254" s="2" t="str">
        <f>IF('Source - Funds'!D251="","",IF('Source - Funds'!J251="N",'Source - Funds'!D251,IF('Source - Funds'!I251='Source - Funds'!B251,'Source - Funds'!D251,"")))</f>
        <v>0096</v>
      </c>
      <c r="Q254" s="2" t="str">
        <f>IF($P254="","",'Source - Funds'!F251)</f>
        <v>0061</v>
      </c>
      <c r="R254" s="2" t="str">
        <f>IF($P254="","",'Source - Funds'!G251)</f>
        <v>RAINY DAY</v>
      </c>
      <c r="S254" s="2">
        <f>IF($P254="","",'Source - Funds'!H251)</f>
        <v>5000</v>
      </c>
    </row>
    <row r="255" spans="1:19" x14ac:dyDescent="0.3">
      <c r="P255" s="2" t="str">
        <f>IF('Source - Funds'!D252="","",IF('Source - Funds'!J252="N",'Source - Funds'!D252,IF('Source - Funds'!I252='Source - Funds'!B252,'Source - Funds'!D252,"")))</f>
        <v>0098</v>
      </c>
      <c r="Q255" s="2" t="str">
        <f>IF($P255="","",'Source - Funds'!F252)</f>
        <v>0101</v>
      </c>
      <c r="R255" s="2" t="str">
        <f>IF($P255="","",'Source - Funds'!G252)</f>
        <v>GENERAL</v>
      </c>
      <c r="S255" s="2">
        <f>IF($P255="","",'Source - Funds'!H252)</f>
        <v>147365</v>
      </c>
    </row>
    <row r="256" spans="1:19" x14ac:dyDescent="0.3">
      <c r="P256" s="2" t="str">
        <f>IF('Source - Funds'!D253="","",IF('Source - Funds'!J253="N",'Source - Funds'!D253,IF('Source - Funds'!I253='Source - Funds'!B253,'Source - Funds'!D253,"")))</f>
        <v>0099</v>
      </c>
      <c r="Q256" s="2" t="str">
        <f>IF($P256="","",'Source - Funds'!F253)</f>
        <v>0101</v>
      </c>
      <c r="R256" s="2" t="str">
        <f>IF($P256="","",'Source - Funds'!G253)</f>
        <v>GENERAL</v>
      </c>
      <c r="S256" s="2">
        <f>IF($P256="","",'Source - Funds'!H253)</f>
        <v>215161</v>
      </c>
    </row>
    <row r="257" spans="16:19" x14ac:dyDescent="0.3">
      <c r="P257" s="2" t="str">
        <f>IF('Source - Funds'!D254="","",IF('Source - Funds'!J254="N",'Source - Funds'!D254,IF('Source - Funds'!I254='Source - Funds'!B254,'Source - Funds'!D254,"")))</f>
        <v/>
      </c>
      <c r="Q257" s="2" t="str">
        <f>IF($P257="","",'Source - Funds'!F254)</f>
        <v/>
      </c>
      <c r="R257" s="2" t="str">
        <f>IF($P257="","",'Source - Funds'!G254)</f>
        <v/>
      </c>
      <c r="S257" s="2" t="str">
        <f>IF($P257="","",'Source - Funds'!H254)</f>
        <v/>
      </c>
    </row>
    <row r="258" spans="16:19" x14ac:dyDescent="0.3">
      <c r="P258" s="2" t="str">
        <f>IF('Source - Funds'!D255="","",IF('Source - Funds'!J255="N",'Source - Funds'!D255,IF('Source - Funds'!I255='Source - Funds'!B255,'Source - Funds'!D255,"")))</f>
        <v/>
      </c>
      <c r="Q258" s="2" t="str">
        <f>IF($P258="","",'Source - Funds'!F255)</f>
        <v/>
      </c>
      <c r="R258" s="2" t="str">
        <f>IF($P258="","",'Source - Funds'!G255)</f>
        <v/>
      </c>
      <c r="S258" s="2" t="str">
        <f>IF($P258="","",'Source - Funds'!H255)</f>
        <v/>
      </c>
    </row>
    <row r="259" spans="16:19" x14ac:dyDescent="0.3">
      <c r="P259" s="2" t="str">
        <f>IF('Source - Funds'!D256="","",IF('Source - Funds'!J256="N",'Source - Funds'!D256,IF('Source - Funds'!I256='Source - Funds'!B256,'Source - Funds'!D256,"")))</f>
        <v/>
      </c>
      <c r="Q259" s="2" t="str">
        <f>IF($P259="","",'Source - Funds'!F256)</f>
        <v/>
      </c>
      <c r="R259" s="2" t="str">
        <f>IF($P259="","",'Source - Funds'!G256)</f>
        <v/>
      </c>
      <c r="S259" s="2" t="str">
        <f>IF($P259="","",'Source - Funds'!H256)</f>
        <v/>
      </c>
    </row>
    <row r="260" spans="16:19" x14ac:dyDescent="0.3">
      <c r="P260" s="2" t="str">
        <f>IF('Source - Funds'!D257="","",IF('Source - Funds'!J257="N",'Source - Funds'!D257,IF('Source - Funds'!I257='Source - Funds'!B257,'Source - Funds'!D257,"")))</f>
        <v>0100</v>
      </c>
      <c r="Q260" s="2" t="str">
        <f>IF($P260="","",'Source - Funds'!F257)</f>
        <v>2011</v>
      </c>
      <c r="R260" s="2" t="str">
        <f>IF($P260="","",'Source - Funds'!G257)</f>
        <v>LIRF</v>
      </c>
      <c r="S260" s="2">
        <f>IF($P260="","",'Source - Funds'!H257)</f>
        <v>31200</v>
      </c>
    </row>
    <row r="261" spans="16:19" x14ac:dyDescent="0.3">
      <c r="P261" s="2" t="str">
        <f>IF('Source - Funds'!D258="","",IF('Source - Funds'!J258="N",'Source - Funds'!D258,IF('Source - Funds'!I258='Source - Funds'!B258,'Source - Funds'!D258,"")))</f>
        <v>0100</v>
      </c>
      <c r="Q261" s="2" t="str">
        <f>IF($P261="","",'Source - Funds'!F258)</f>
        <v>0061</v>
      </c>
      <c r="R261" s="2" t="str">
        <f>IF($P261="","",'Source - Funds'!G258)</f>
        <v>RAINY DAY</v>
      </c>
      <c r="S261" s="2">
        <f>IF($P261="","",'Source - Funds'!H258)</f>
        <v>24616</v>
      </c>
    </row>
    <row r="262" spans="16:19" x14ac:dyDescent="0.3">
      <c r="P262" s="2" t="str">
        <f>IF('Source - Funds'!D259="","",IF('Source - Funds'!J259="N",'Source - Funds'!D259,IF('Source - Funds'!I259='Source - Funds'!B259,'Source - Funds'!D259,"")))</f>
        <v>0100</v>
      </c>
      <c r="Q262" s="2" t="str">
        <f>IF($P262="","",'Source - Funds'!F259)</f>
        <v>0101</v>
      </c>
      <c r="R262" s="2" t="str">
        <f>IF($P262="","",'Source - Funds'!G259)</f>
        <v>GENERAL</v>
      </c>
      <c r="S262" s="2">
        <f>IF($P262="","",'Source - Funds'!H259)</f>
        <v>732772</v>
      </c>
    </row>
    <row r="263" spans="16:19" x14ac:dyDescent="0.3">
      <c r="P263" s="2" t="str">
        <f>IF('Source - Funds'!D260="","",IF('Source - Funds'!J260="N",'Source - Funds'!D260,IF('Source - Funds'!I260='Source - Funds'!B260,'Source - Funds'!D260,"")))</f>
        <v>0289</v>
      </c>
      <c r="Q263" s="2" t="str">
        <f>IF($P263="","",'Source - Funds'!F260)</f>
        <v>0101</v>
      </c>
      <c r="R263" s="2" t="str">
        <f>IF($P263="","",'Source - Funds'!G260)</f>
        <v>GENERAL</v>
      </c>
      <c r="S263" s="2">
        <f>IF($P263="","",'Source - Funds'!H260)</f>
        <v>3260246</v>
      </c>
    </row>
    <row r="264" spans="16:19" x14ac:dyDescent="0.3">
      <c r="P264" s="2" t="str">
        <f>IF('Source - Funds'!D261="","",IF('Source - Funds'!J261="N",'Source - Funds'!D261,IF('Source - Funds'!I261='Source - Funds'!B261,'Source - Funds'!D261,"")))</f>
        <v>0103</v>
      </c>
      <c r="Q264" s="2" t="str">
        <f>IF($P264="","",'Source - Funds'!F261)</f>
        <v>0101</v>
      </c>
      <c r="R264" s="2" t="str">
        <f>IF($P264="","",'Source - Funds'!G261)</f>
        <v>GENERAL</v>
      </c>
      <c r="S264" s="2">
        <f>IF($P264="","",'Source - Funds'!H261)</f>
        <v>259458</v>
      </c>
    </row>
    <row r="265" spans="16:19" x14ac:dyDescent="0.3">
      <c r="P265" s="2" t="str">
        <f>IF('Source - Funds'!D262="","",IF('Source - Funds'!J262="N",'Source - Funds'!D262,IF('Source - Funds'!I262='Source - Funds'!B262,'Source - Funds'!D262,"")))</f>
        <v>0103</v>
      </c>
      <c r="Q265" s="2" t="str">
        <f>IF($P265="","",'Source - Funds'!F262)</f>
        <v>0061</v>
      </c>
      <c r="R265" s="2" t="str">
        <f>IF($P265="","",'Source - Funds'!G262)</f>
        <v>RAINY DAY</v>
      </c>
      <c r="S265" s="2">
        <f>IF($P265="","",'Source - Funds'!H262)</f>
        <v>21000</v>
      </c>
    </row>
    <row r="266" spans="16:19" x14ac:dyDescent="0.3">
      <c r="P266" s="2" t="str">
        <f>IF('Source - Funds'!D263="","",IF('Source - Funds'!J263="N",'Source - Funds'!D263,IF('Source - Funds'!I263='Source - Funds'!B263,'Source - Funds'!D263,"")))</f>
        <v>0266</v>
      </c>
      <c r="Q266" s="2" t="str">
        <f>IF($P266="","",'Source - Funds'!F263)</f>
        <v>0061</v>
      </c>
      <c r="R266" s="2" t="str">
        <f>IF($P266="","",'Source - Funds'!G263)</f>
        <v>RAINY DAY</v>
      </c>
      <c r="S266" s="2">
        <f>IF($P266="","",'Source - Funds'!H263)</f>
        <v>559945</v>
      </c>
    </row>
    <row r="267" spans="16:19" x14ac:dyDescent="0.3">
      <c r="P267" s="2" t="str">
        <f>IF('Source - Funds'!D264="","",IF('Source - Funds'!J264="N",'Source - Funds'!D264,IF('Source - Funds'!I264='Source - Funds'!B264,'Source - Funds'!D264,"")))</f>
        <v>0266</v>
      </c>
      <c r="Q267" s="2" t="str">
        <f>IF($P267="","",'Source - Funds'!F264)</f>
        <v>0101</v>
      </c>
      <c r="R267" s="2" t="str">
        <f>IF($P267="","",'Source - Funds'!G264)</f>
        <v>GENERAL</v>
      </c>
      <c r="S267" s="2">
        <f>IF($P267="","",'Source - Funds'!H264)</f>
        <v>3242099</v>
      </c>
    </row>
    <row r="268" spans="16:19" x14ac:dyDescent="0.3">
      <c r="P268" s="2" t="str">
        <f>IF('Source - Funds'!D265="","",IF('Source - Funds'!J265="N",'Source - Funds'!D265,IF('Source - Funds'!I265='Source - Funds'!B265,'Source - Funds'!D265,"")))</f>
        <v>0266</v>
      </c>
      <c r="Q268" s="2" t="str">
        <f>IF($P268="","",'Source - Funds'!F265)</f>
        <v>0180</v>
      </c>
      <c r="R268" s="2" t="str">
        <f>IF($P268="","",'Source - Funds'!G265)</f>
        <v>DEBT SERVICE</v>
      </c>
      <c r="S268" s="2">
        <f>IF($P268="","",'Source - Funds'!H265)</f>
        <v>534862</v>
      </c>
    </row>
    <row r="269" spans="16:19" x14ac:dyDescent="0.3">
      <c r="P269" s="2" t="str">
        <f>IF('Source - Funds'!D266="","",IF('Source - Funds'!J266="N",'Source - Funds'!D266,IF('Source - Funds'!I266='Source - Funds'!B266,'Source - Funds'!D266,"")))</f>
        <v/>
      </c>
      <c r="Q269" s="2" t="str">
        <f>IF($P269="","",'Source - Funds'!F266)</f>
        <v/>
      </c>
      <c r="R269" s="2" t="str">
        <f>IF($P269="","",'Source - Funds'!G266)</f>
        <v/>
      </c>
      <c r="S269" s="2" t="str">
        <f>IF($P269="","",'Source - Funds'!H266)</f>
        <v/>
      </c>
    </row>
    <row r="270" spans="16:19" x14ac:dyDescent="0.3">
      <c r="P270" s="2" t="str">
        <f>IF('Source - Funds'!D267="","",IF('Source - Funds'!J267="N",'Source - Funds'!D267,IF('Source - Funds'!I267='Source - Funds'!B267,'Source - Funds'!D267,"")))</f>
        <v>0107</v>
      </c>
      <c r="Q270" s="2" t="str">
        <f>IF($P270="","",'Source - Funds'!F267)</f>
        <v>0101</v>
      </c>
      <c r="R270" s="2" t="str">
        <f>IF($P270="","",'Source - Funds'!G267)</f>
        <v>GENERAL</v>
      </c>
      <c r="S270" s="2">
        <f>IF($P270="","",'Source - Funds'!H267)</f>
        <v>32813</v>
      </c>
    </row>
    <row r="271" spans="16:19" x14ac:dyDescent="0.3">
      <c r="P271" s="2" t="str">
        <f>IF('Source - Funds'!D268="","",IF('Source - Funds'!J268="N",'Source - Funds'!D268,IF('Source - Funds'!I268='Source - Funds'!B268,'Source - Funds'!D268,"")))</f>
        <v>0267</v>
      </c>
      <c r="Q271" s="2" t="str">
        <f>IF($P271="","",'Source - Funds'!F268)</f>
        <v>0101</v>
      </c>
      <c r="R271" s="2" t="str">
        <f>IF($P271="","",'Source - Funds'!G268)</f>
        <v>GENERAL</v>
      </c>
      <c r="S271" s="2">
        <f>IF($P271="","",'Source - Funds'!H268)</f>
        <v>1300000</v>
      </c>
    </row>
    <row r="272" spans="16:19" x14ac:dyDescent="0.3">
      <c r="P272" s="2" t="str">
        <f>IF('Source - Funds'!D269="","",IF('Source - Funds'!J269="N",'Source - Funds'!D269,IF('Source - Funds'!I269='Source - Funds'!B269,'Source - Funds'!D269,"")))</f>
        <v>0267</v>
      </c>
      <c r="Q272" s="2" t="str">
        <f>IF($P272="","",'Source - Funds'!F269)</f>
        <v>0061</v>
      </c>
      <c r="R272" s="2" t="str">
        <f>IF($P272="","",'Source - Funds'!G269)</f>
        <v>RAINY DAY</v>
      </c>
      <c r="S272" s="2">
        <f>IF($P272="","",'Source - Funds'!H269)</f>
        <v>20000</v>
      </c>
    </row>
    <row r="273" spans="16:19" x14ac:dyDescent="0.3">
      <c r="P273" s="2" t="str">
        <f>IF('Source - Funds'!D270="","",IF('Source - Funds'!J270="N",'Source - Funds'!D270,IF('Source - Funds'!I270='Source - Funds'!B270,'Source - Funds'!D270,"")))</f>
        <v>0267</v>
      </c>
      <c r="Q273" s="2" t="str">
        <f>IF($P273="","",'Source - Funds'!F270)</f>
        <v>2011</v>
      </c>
      <c r="R273" s="2" t="str">
        <f>IF($P273="","",'Source - Funds'!G270)</f>
        <v>LIRF</v>
      </c>
      <c r="S273" s="2">
        <f>IF($P273="","",'Source - Funds'!H270)</f>
        <v>100000</v>
      </c>
    </row>
    <row r="274" spans="16:19" x14ac:dyDescent="0.3">
      <c r="P274" s="2" t="str">
        <f>IF('Source - Funds'!D271="","",IF('Source - Funds'!J271="N",'Source - Funds'!D271,IF('Source - Funds'!I271='Source - Funds'!B271,'Source - Funds'!D271,"")))</f>
        <v>0109</v>
      </c>
      <c r="Q274" s="2" t="str">
        <f>IF($P274="","",'Source - Funds'!F271)</f>
        <v>0101</v>
      </c>
      <c r="R274" s="2" t="str">
        <f>IF($P274="","",'Source - Funds'!G271)</f>
        <v>GENERAL</v>
      </c>
      <c r="S274" s="2">
        <f>IF($P274="","",'Source - Funds'!H271)</f>
        <v>2139679</v>
      </c>
    </row>
    <row r="275" spans="16:19" x14ac:dyDescent="0.3">
      <c r="P275" s="2" t="str">
        <f>IF('Source - Funds'!D272="","",IF('Source - Funds'!J272="N",'Source - Funds'!D272,IF('Source - Funds'!I272='Source - Funds'!B272,'Source - Funds'!D272,"")))</f>
        <v>0110</v>
      </c>
      <c r="Q275" s="2" t="str">
        <f>IF($P275="","",'Source - Funds'!F272)</f>
        <v>0101</v>
      </c>
      <c r="R275" s="2" t="str">
        <f>IF($P275="","",'Source - Funds'!G272)</f>
        <v>GENERAL</v>
      </c>
      <c r="S275" s="2">
        <f>IF($P275="","",'Source - Funds'!H272)</f>
        <v>1331332</v>
      </c>
    </row>
    <row r="276" spans="16:19" x14ac:dyDescent="0.3">
      <c r="P276" s="2" t="str">
        <f>IF('Source - Funds'!D273="","",IF('Source - Funds'!J273="N",'Source - Funds'!D273,IF('Source - Funds'!I273='Source - Funds'!B273,'Source - Funds'!D273,"")))</f>
        <v/>
      </c>
      <c r="Q276" s="2" t="str">
        <f>IF($P276="","",'Source - Funds'!F273)</f>
        <v/>
      </c>
      <c r="R276" s="2" t="str">
        <f>IF($P276="","",'Source - Funds'!G273)</f>
        <v/>
      </c>
      <c r="S276" s="2" t="str">
        <f>IF($P276="","",'Source - Funds'!H273)</f>
        <v/>
      </c>
    </row>
    <row r="277" spans="16:19" x14ac:dyDescent="0.3">
      <c r="P277" s="2" t="str">
        <f>IF('Source - Funds'!D274="","",IF('Source - Funds'!J274="N",'Source - Funds'!D274,IF('Source - Funds'!I274='Source - Funds'!B274,'Source - Funds'!D274,"")))</f>
        <v>0112</v>
      </c>
      <c r="Q277" s="2" t="str">
        <f>IF($P277="","",'Source - Funds'!F274)</f>
        <v>0101</v>
      </c>
      <c r="R277" s="2" t="str">
        <f>IF($P277="","",'Source - Funds'!G274)</f>
        <v>GENERAL</v>
      </c>
      <c r="S277" s="2">
        <f>IF($P277="","",'Source - Funds'!H274)</f>
        <v>2874855</v>
      </c>
    </row>
    <row r="278" spans="16:19" x14ac:dyDescent="0.3">
      <c r="P278" s="2" t="str">
        <f>IF('Source - Funds'!D275="","",IF('Source - Funds'!J275="N",'Source - Funds'!D275,IF('Source - Funds'!I275='Source - Funds'!B275,'Source - Funds'!D275,"")))</f>
        <v>0112</v>
      </c>
      <c r="Q278" s="2" t="str">
        <f>IF($P278="","",'Source - Funds'!F275)</f>
        <v>0061</v>
      </c>
      <c r="R278" s="2" t="str">
        <f>IF($P278="","",'Source - Funds'!G275)</f>
        <v>RAINY DAY</v>
      </c>
      <c r="S278" s="2">
        <f>IF($P278="","",'Source - Funds'!H275)</f>
        <v>782273</v>
      </c>
    </row>
    <row r="279" spans="16:19" x14ac:dyDescent="0.3">
      <c r="P279" s="2" t="str">
        <f>IF('Source - Funds'!D276="","",IF('Source - Funds'!J276="N",'Source - Funds'!D276,IF('Source - Funds'!I276='Source - Funds'!B276,'Source - Funds'!D276,"")))</f>
        <v>0112</v>
      </c>
      <c r="Q279" s="2" t="str">
        <f>IF($P279="","",'Source - Funds'!F276)</f>
        <v>0182</v>
      </c>
      <c r="R279" s="2" t="str">
        <f>IF($P279="","",'Source - Funds'!G276)</f>
        <v>BOND #2</v>
      </c>
      <c r="S279" s="2">
        <f>IF($P279="","",'Source - Funds'!H276)</f>
        <v>606238</v>
      </c>
    </row>
    <row r="280" spans="16:19" x14ac:dyDescent="0.3">
      <c r="P280" s="2" t="str">
        <f>IF('Source - Funds'!D277="","",IF('Source - Funds'!J277="N",'Source - Funds'!D277,IF('Source - Funds'!I277='Source - Funds'!B277,'Source - Funds'!D277,"")))</f>
        <v>0113</v>
      </c>
      <c r="Q280" s="2" t="str">
        <f>IF($P280="","",'Source - Funds'!F277)</f>
        <v>0180</v>
      </c>
      <c r="R280" s="2" t="str">
        <f>IF($P280="","",'Source - Funds'!G277)</f>
        <v>DEBT SERVICE</v>
      </c>
      <c r="S280" s="2">
        <f>IF($P280="","",'Source - Funds'!H277)</f>
        <v>1336100</v>
      </c>
    </row>
    <row r="281" spans="16:19" x14ac:dyDescent="0.3">
      <c r="P281" s="2" t="str">
        <f>IF('Source - Funds'!D278="","",IF('Source - Funds'!J278="N",'Source - Funds'!D278,IF('Source - Funds'!I278='Source - Funds'!B278,'Source - Funds'!D278,"")))</f>
        <v>0113</v>
      </c>
      <c r="Q281" s="2" t="str">
        <f>IF($P281="","",'Source - Funds'!F278)</f>
        <v>0061</v>
      </c>
      <c r="R281" s="2" t="str">
        <f>IF($P281="","",'Source - Funds'!G278)</f>
        <v>RAINY DAY</v>
      </c>
      <c r="S281" s="2">
        <f>IF($P281="","",'Source - Funds'!H278)</f>
        <v>100000</v>
      </c>
    </row>
    <row r="282" spans="16:19" x14ac:dyDescent="0.3">
      <c r="P282" s="2" t="str">
        <f>IF('Source - Funds'!D279="","",IF('Source - Funds'!J279="N",'Source - Funds'!D279,IF('Source - Funds'!I279='Source - Funds'!B279,'Source - Funds'!D279,"")))</f>
        <v>0113</v>
      </c>
      <c r="Q282" s="2" t="str">
        <f>IF($P282="","",'Source - Funds'!F279)</f>
        <v>0101</v>
      </c>
      <c r="R282" s="2" t="str">
        <f>IF($P282="","",'Source - Funds'!G279)</f>
        <v>GENERAL</v>
      </c>
      <c r="S282" s="2">
        <f>IF($P282="","",'Source - Funds'!H279)</f>
        <v>9490613</v>
      </c>
    </row>
    <row r="283" spans="16:19" x14ac:dyDescent="0.3">
      <c r="P283" s="2" t="str">
        <f>IF('Source - Funds'!D280="","",IF('Source - Funds'!J280="N",'Source - Funds'!D280,IF('Source - Funds'!I280='Source - Funds'!B280,'Source - Funds'!D280,"")))</f>
        <v>0114</v>
      </c>
      <c r="Q283" s="2" t="str">
        <f>IF($P283="","",'Source - Funds'!F280)</f>
        <v>0101</v>
      </c>
      <c r="R283" s="2" t="str">
        <f>IF($P283="","",'Source - Funds'!G280)</f>
        <v>GENERAL</v>
      </c>
      <c r="S283" s="2">
        <f>IF($P283="","",'Source - Funds'!H280)</f>
        <v>249140</v>
      </c>
    </row>
    <row r="284" spans="16:19" x14ac:dyDescent="0.3">
      <c r="P284" s="2" t="str">
        <f>IF('Source - Funds'!D281="","",IF('Source - Funds'!J281="N",'Source - Funds'!D281,IF('Source - Funds'!I281='Source - Funds'!B281,'Source - Funds'!D281,"")))</f>
        <v>0116</v>
      </c>
      <c r="Q284" s="2" t="str">
        <f>IF($P284="","",'Source - Funds'!F281)</f>
        <v>0101</v>
      </c>
      <c r="R284" s="2" t="str">
        <f>IF($P284="","",'Source - Funds'!G281)</f>
        <v>GENERAL</v>
      </c>
      <c r="S284" s="2">
        <f>IF($P284="","",'Source - Funds'!H281)</f>
        <v>2101803</v>
      </c>
    </row>
    <row r="285" spans="16:19" x14ac:dyDescent="0.3">
      <c r="P285" s="2" t="str">
        <f>IF('Source - Funds'!D282="","",IF('Source - Funds'!J282="N",'Source - Funds'!D282,IF('Source - Funds'!I282='Source - Funds'!B282,'Source - Funds'!D282,"")))</f>
        <v/>
      </c>
      <c r="Q285" s="2" t="str">
        <f>IF($P285="","",'Source - Funds'!F282)</f>
        <v/>
      </c>
      <c r="R285" s="2" t="str">
        <f>IF($P285="","",'Source - Funds'!G282)</f>
        <v/>
      </c>
      <c r="S285" s="2" t="str">
        <f>IF($P285="","",'Source - Funds'!H282)</f>
        <v/>
      </c>
    </row>
    <row r="286" spans="16:19" x14ac:dyDescent="0.3">
      <c r="P286" s="2" t="str">
        <f>IF('Source - Funds'!D283="","",IF('Source - Funds'!J283="N",'Source - Funds'!D283,IF('Source - Funds'!I283='Source - Funds'!B283,'Source - Funds'!D283,"")))</f>
        <v/>
      </c>
      <c r="Q286" s="2" t="str">
        <f>IF($P286="","",'Source - Funds'!F283)</f>
        <v/>
      </c>
      <c r="R286" s="2" t="str">
        <f>IF($P286="","",'Source - Funds'!G283)</f>
        <v/>
      </c>
      <c r="S286" s="2" t="str">
        <f>IF($P286="","",'Source - Funds'!H283)</f>
        <v/>
      </c>
    </row>
    <row r="287" spans="16:19" x14ac:dyDescent="0.3">
      <c r="P287" s="2" t="str">
        <f>IF('Source - Funds'!D284="","",IF('Source - Funds'!J284="N",'Source - Funds'!D284,IF('Source - Funds'!I284='Source - Funds'!B284,'Source - Funds'!D284,"")))</f>
        <v/>
      </c>
      <c r="Q287" s="2" t="str">
        <f>IF($P287="","",'Source - Funds'!F284)</f>
        <v/>
      </c>
      <c r="R287" s="2" t="str">
        <f>IF($P287="","",'Source - Funds'!G284)</f>
        <v/>
      </c>
      <c r="S287" s="2" t="str">
        <f>IF($P287="","",'Source - Funds'!H284)</f>
        <v/>
      </c>
    </row>
    <row r="288" spans="16:19" x14ac:dyDescent="0.3">
      <c r="P288" s="2" t="str">
        <f>IF('Source - Funds'!D285="","",IF('Source - Funds'!J285="N",'Source - Funds'!D285,IF('Source - Funds'!I285='Source - Funds'!B285,'Source - Funds'!D285,"")))</f>
        <v/>
      </c>
      <c r="Q288" s="2" t="str">
        <f>IF($P288="","",'Source - Funds'!F285)</f>
        <v/>
      </c>
      <c r="R288" s="2" t="str">
        <f>IF($P288="","",'Source - Funds'!G285)</f>
        <v/>
      </c>
      <c r="S288" s="2" t="str">
        <f>IF($P288="","",'Source - Funds'!H285)</f>
        <v/>
      </c>
    </row>
    <row r="289" spans="16:19" x14ac:dyDescent="0.3">
      <c r="P289" s="2" t="str">
        <f>IF('Source - Funds'!D286="","",IF('Source - Funds'!J286="N",'Source - Funds'!D286,IF('Source - Funds'!I286='Source - Funds'!B286,'Source - Funds'!D286,"")))</f>
        <v>0118</v>
      </c>
      <c r="Q289" s="2" t="str">
        <f>IF($P289="","",'Source - Funds'!F286)</f>
        <v>2011</v>
      </c>
      <c r="R289" s="2" t="str">
        <f>IF($P289="","",'Source - Funds'!G286)</f>
        <v>LIRF</v>
      </c>
      <c r="S289" s="2">
        <f>IF($P289="","",'Source - Funds'!H286)</f>
        <v>10000</v>
      </c>
    </row>
    <row r="290" spans="16:19" x14ac:dyDescent="0.3">
      <c r="P290" s="2" t="str">
        <f>IF('Source - Funds'!D287="","",IF('Source - Funds'!J287="N",'Source - Funds'!D287,IF('Source - Funds'!I287='Source - Funds'!B287,'Source - Funds'!D287,"")))</f>
        <v>0118</v>
      </c>
      <c r="Q290" s="2" t="str">
        <f>IF($P290="","",'Source - Funds'!F287)</f>
        <v>0061</v>
      </c>
      <c r="R290" s="2" t="str">
        <f>IF($P290="","",'Source - Funds'!G287)</f>
        <v>RAINY DAY</v>
      </c>
      <c r="S290" s="2">
        <f>IF($P290="","",'Source - Funds'!H287)</f>
        <v>10000</v>
      </c>
    </row>
    <row r="291" spans="16:19" x14ac:dyDescent="0.3">
      <c r="P291" s="2" t="str">
        <f>IF('Source - Funds'!D288="","",IF('Source - Funds'!J288="N",'Source - Funds'!D288,IF('Source - Funds'!I288='Source - Funds'!B288,'Source - Funds'!D288,"")))</f>
        <v>0118</v>
      </c>
      <c r="Q291" s="2" t="str">
        <f>IF($P291="","",'Source - Funds'!F288)</f>
        <v>0101</v>
      </c>
      <c r="R291" s="2" t="str">
        <f>IF($P291="","",'Source - Funds'!G288)</f>
        <v>GENERAL</v>
      </c>
      <c r="S291" s="2">
        <f>IF($P291="","",'Source - Funds'!H288)</f>
        <v>387389</v>
      </c>
    </row>
    <row r="292" spans="16:19" x14ac:dyDescent="0.3">
      <c r="P292" s="2" t="str">
        <f>IF('Source - Funds'!D289="","",IF('Source - Funds'!J289="N",'Source - Funds'!D289,IF('Source - Funds'!I289='Source - Funds'!B289,'Source - Funds'!D289,"")))</f>
        <v>0119</v>
      </c>
      <c r="Q292" s="2" t="str">
        <f>IF($P292="","",'Source - Funds'!F289)</f>
        <v>0101</v>
      </c>
      <c r="R292" s="2" t="str">
        <f>IF($P292="","",'Source - Funds'!G289)</f>
        <v>GENERAL</v>
      </c>
      <c r="S292" s="2">
        <f>IF($P292="","",'Source - Funds'!H289)</f>
        <v>151418</v>
      </c>
    </row>
    <row r="293" spans="16:19" x14ac:dyDescent="0.3">
      <c r="P293" s="2" t="str">
        <f>IF('Source - Funds'!D290="","",IF('Source - Funds'!J290="N",'Source - Funds'!D290,IF('Source - Funds'!I290='Source - Funds'!B290,'Source - Funds'!D290,"")))</f>
        <v>0119</v>
      </c>
      <c r="Q293" s="2" t="str">
        <f>IF($P293="","",'Source - Funds'!F290)</f>
        <v>2011</v>
      </c>
      <c r="R293" s="2" t="str">
        <f>IF($P293="","",'Source - Funds'!G290)</f>
        <v>LIRF</v>
      </c>
      <c r="S293" s="2">
        <f>IF($P293="","",'Source - Funds'!H290)</f>
        <v>20000</v>
      </c>
    </row>
    <row r="294" spans="16:19" x14ac:dyDescent="0.3">
      <c r="P294" s="2" t="str">
        <f>IF('Source - Funds'!D291="","",IF('Source - Funds'!J291="N",'Source - Funds'!D291,IF('Source - Funds'!I291='Source - Funds'!B291,'Source - Funds'!D291,"")))</f>
        <v>0120</v>
      </c>
      <c r="Q294" s="2" t="str">
        <f>IF($P294="","",'Source - Funds'!F291)</f>
        <v>0101</v>
      </c>
      <c r="R294" s="2" t="str">
        <f>IF($P294="","",'Source - Funds'!G291)</f>
        <v>GENERAL</v>
      </c>
      <c r="S294" s="2">
        <f>IF($P294="","",'Source - Funds'!H291)</f>
        <v>912031</v>
      </c>
    </row>
    <row r="295" spans="16:19" x14ac:dyDescent="0.3">
      <c r="P295" s="2" t="str">
        <f>IF('Source - Funds'!D292="","",IF('Source - Funds'!J292="N",'Source - Funds'!D292,IF('Source - Funds'!I292='Source - Funds'!B292,'Source - Funds'!D292,"")))</f>
        <v>0120</v>
      </c>
      <c r="Q295" s="2" t="str">
        <f>IF($P295="","",'Source - Funds'!F292)</f>
        <v>0061</v>
      </c>
      <c r="R295" s="2" t="str">
        <f>IF($P295="","",'Source - Funds'!G292)</f>
        <v>RAINY DAY</v>
      </c>
      <c r="S295" s="2">
        <f>IF($P295="","",'Source - Funds'!H292)</f>
        <v>38073</v>
      </c>
    </row>
    <row r="296" spans="16:19" x14ac:dyDescent="0.3">
      <c r="P296" s="2" t="str">
        <f>IF('Source - Funds'!D293="","",IF('Source - Funds'!J293="N",'Source - Funds'!D293,IF('Source - Funds'!I293='Source - Funds'!B293,'Source - Funds'!D293,"")))</f>
        <v>0121</v>
      </c>
      <c r="Q296" s="2" t="str">
        <f>IF($P296="","",'Source - Funds'!F293)</f>
        <v>0061</v>
      </c>
      <c r="R296" s="2" t="str">
        <f>IF($P296="","",'Source - Funds'!G293)</f>
        <v>RAINY DAY</v>
      </c>
      <c r="S296" s="2">
        <f>IF($P296="","",'Source - Funds'!H293)</f>
        <v>100000</v>
      </c>
    </row>
    <row r="297" spans="16:19" x14ac:dyDescent="0.3">
      <c r="P297" s="2" t="str">
        <f>IF('Source - Funds'!D294="","",IF('Source - Funds'!J294="N",'Source - Funds'!D294,IF('Source - Funds'!I294='Source - Funds'!B294,'Source - Funds'!D294,"")))</f>
        <v>0121</v>
      </c>
      <c r="Q297" s="2" t="str">
        <f>IF($P297="","",'Source - Funds'!F294)</f>
        <v>0101</v>
      </c>
      <c r="R297" s="2" t="str">
        <f>IF($P297="","",'Source - Funds'!G294)</f>
        <v>GENERAL</v>
      </c>
      <c r="S297" s="2">
        <f>IF($P297="","",'Source - Funds'!H294)</f>
        <v>4468610</v>
      </c>
    </row>
    <row r="298" spans="16:19" x14ac:dyDescent="0.3">
      <c r="P298" s="2" t="str">
        <f>IF('Source - Funds'!D295="","",IF('Source - Funds'!J295="N",'Source - Funds'!D295,IF('Source - Funds'!I295='Source - Funds'!B295,'Source - Funds'!D295,"")))</f>
        <v>0268</v>
      </c>
      <c r="Q298" s="2" t="str">
        <f>IF($P298="","",'Source - Funds'!F295)</f>
        <v>0101</v>
      </c>
      <c r="R298" s="2" t="str">
        <f>IF($P298="","",'Source - Funds'!G295)</f>
        <v>GENERAL</v>
      </c>
      <c r="S298" s="2">
        <f>IF($P298="","",'Source - Funds'!H295)</f>
        <v>597181</v>
      </c>
    </row>
    <row r="299" spans="16:19" x14ac:dyDescent="0.3">
      <c r="P299" s="2" t="str">
        <f>IF('Source - Funds'!D296="","",IF('Source - Funds'!J296="N",'Source - Funds'!D296,IF('Source - Funds'!I296='Source - Funds'!B296,'Source - Funds'!D296,"")))</f>
        <v>0268</v>
      </c>
      <c r="Q299" s="2" t="str">
        <f>IF($P299="","",'Source - Funds'!F296)</f>
        <v>0180</v>
      </c>
      <c r="R299" s="2" t="str">
        <f>IF($P299="","",'Source - Funds'!G296)</f>
        <v>DEBT SERVICE</v>
      </c>
      <c r="S299" s="2">
        <f>IF($P299="","",'Source - Funds'!H296)</f>
        <v>41625</v>
      </c>
    </row>
    <row r="300" spans="16:19" x14ac:dyDescent="0.3">
      <c r="P300" s="2" t="str">
        <f>IF('Source - Funds'!D297="","",IF('Source - Funds'!J297="N",'Source - Funds'!D297,IF('Source - Funds'!I297='Source - Funds'!B297,'Source - Funds'!D297,"")))</f>
        <v>0303</v>
      </c>
      <c r="Q300" s="2" t="str">
        <f>IF($P300="","",'Source - Funds'!F297)</f>
        <v>0180</v>
      </c>
      <c r="R300" s="2" t="str">
        <f>IF($P300="","",'Source - Funds'!G297)</f>
        <v>DEBT SERVICE</v>
      </c>
      <c r="S300" s="2">
        <f>IF($P300="","",'Source - Funds'!H297)</f>
        <v>302919</v>
      </c>
    </row>
    <row r="301" spans="16:19" x14ac:dyDescent="0.3">
      <c r="P301" s="2" t="str">
        <f>IF('Source - Funds'!D298="","",IF('Source - Funds'!J298="N",'Source - Funds'!D298,IF('Source - Funds'!I298='Source - Funds'!B298,'Source - Funds'!D298,"")))</f>
        <v>0303</v>
      </c>
      <c r="Q301" s="2" t="str">
        <f>IF($P301="","",'Source - Funds'!F298)</f>
        <v>0101</v>
      </c>
      <c r="R301" s="2" t="str">
        <f>IF($P301="","",'Source - Funds'!G298)</f>
        <v>GENERAL</v>
      </c>
      <c r="S301" s="2">
        <f>IF($P301="","",'Source - Funds'!H298)</f>
        <v>969349</v>
      </c>
    </row>
    <row r="302" spans="16:19" x14ac:dyDescent="0.3">
      <c r="P302" s="2" t="str">
        <f>IF('Source - Funds'!D299="","",IF('Source - Funds'!J299="N",'Source - Funds'!D299,IF('Source - Funds'!I299='Source - Funds'!B299,'Source - Funds'!D299,"")))</f>
        <v>0303</v>
      </c>
      <c r="Q302" s="2" t="str">
        <f>IF($P302="","",'Source - Funds'!F299)</f>
        <v>0061</v>
      </c>
      <c r="R302" s="2" t="str">
        <f>IF($P302="","",'Source - Funds'!G299)</f>
        <v>RAINY DAY</v>
      </c>
      <c r="S302" s="2">
        <f>IF($P302="","",'Source - Funds'!H299)</f>
        <v>145548</v>
      </c>
    </row>
    <row r="303" spans="16:19" x14ac:dyDescent="0.3">
      <c r="P303" s="2" t="str">
        <f>IF('Source - Funds'!D300="","",IF('Source - Funds'!J300="N",'Source - Funds'!D300,IF('Source - Funds'!I300='Source - Funds'!B300,'Source - Funds'!D300,"")))</f>
        <v>0122</v>
      </c>
      <c r="Q303" s="2" t="str">
        <f>IF($P303="","",'Source - Funds'!F300)</f>
        <v>0061</v>
      </c>
      <c r="R303" s="2" t="str">
        <f>IF($P303="","",'Source - Funds'!G300)</f>
        <v>RAINY DAY</v>
      </c>
      <c r="S303" s="2">
        <f>IF($P303="","",'Source - Funds'!H300)</f>
        <v>182776</v>
      </c>
    </row>
    <row r="304" spans="16:19" x14ac:dyDescent="0.3">
      <c r="P304" s="2" t="str">
        <f>IF('Source - Funds'!D301="","",IF('Source - Funds'!J301="N",'Source - Funds'!D301,IF('Source - Funds'!I301='Source - Funds'!B301,'Source - Funds'!D301,"")))</f>
        <v>0122</v>
      </c>
      <c r="Q304" s="2" t="str">
        <f>IF($P304="","",'Source - Funds'!F301)</f>
        <v>0101</v>
      </c>
      <c r="R304" s="2" t="str">
        <f>IF($P304="","",'Source - Funds'!G301)</f>
        <v>GENERAL</v>
      </c>
      <c r="S304" s="2">
        <f>IF($P304="","",'Source - Funds'!H301)</f>
        <v>1635000</v>
      </c>
    </row>
    <row r="305" spans="16:19" x14ac:dyDescent="0.3">
      <c r="P305" s="2" t="str">
        <f>IF('Source - Funds'!D302="","",IF('Source - Funds'!J302="N",'Source - Funds'!D302,IF('Source - Funds'!I302='Source - Funds'!B302,'Source - Funds'!D302,"")))</f>
        <v>0122</v>
      </c>
      <c r="Q305" s="2" t="str">
        <f>IF($P305="","",'Source - Funds'!F302)</f>
        <v>0180</v>
      </c>
      <c r="R305" s="2" t="str">
        <f>IF($P305="","",'Source - Funds'!G302)</f>
        <v>DEBT SERVICE</v>
      </c>
      <c r="S305" s="2">
        <f>IF($P305="","",'Source - Funds'!H302)</f>
        <v>570613</v>
      </c>
    </row>
    <row r="306" spans="16:19" x14ac:dyDescent="0.3">
      <c r="P306" s="2" t="str">
        <f>IF('Source - Funds'!D303="","",IF('Source - Funds'!J303="N",'Source - Funds'!D303,IF('Source - Funds'!I303='Source - Funds'!B303,'Source - Funds'!D303,"")))</f>
        <v>0124</v>
      </c>
      <c r="Q306" s="2" t="str">
        <f>IF($P306="","",'Source - Funds'!F303)</f>
        <v>0101</v>
      </c>
      <c r="R306" s="2" t="str">
        <f>IF($P306="","",'Source - Funds'!G303)</f>
        <v>GENERAL</v>
      </c>
      <c r="S306" s="2">
        <f>IF($P306="","",'Source - Funds'!H303)</f>
        <v>7415187</v>
      </c>
    </row>
    <row r="307" spans="16:19" x14ac:dyDescent="0.3">
      <c r="P307" s="2" t="str">
        <f>IF('Source - Funds'!D304="","",IF('Source - Funds'!J304="N",'Source - Funds'!D304,IF('Source - Funds'!I304='Source - Funds'!B304,'Source - Funds'!D304,"")))</f>
        <v>0125</v>
      </c>
      <c r="Q307" s="2" t="str">
        <f>IF($P307="","",'Source - Funds'!F304)</f>
        <v>0101</v>
      </c>
      <c r="R307" s="2" t="str">
        <f>IF($P307="","",'Source - Funds'!G304)</f>
        <v>GENERAL</v>
      </c>
      <c r="S307" s="2">
        <f>IF($P307="","",'Source - Funds'!H304)</f>
        <v>4857803</v>
      </c>
    </row>
    <row r="308" spans="16:19" x14ac:dyDescent="0.3">
      <c r="P308" s="2" t="str">
        <f>IF('Source - Funds'!D305="","",IF('Source - Funds'!J305="N",'Source - Funds'!D305,IF('Source - Funds'!I305='Source - Funds'!B305,'Source - Funds'!D305,"")))</f>
        <v>0126</v>
      </c>
      <c r="Q308" s="2" t="str">
        <f>IF($P308="","",'Source - Funds'!F305)</f>
        <v>0101</v>
      </c>
      <c r="R308" s="2" t="str">
        <f>IF($P308="","",'Source - Funds'!G305)</f>
        <v>GENERAL</v>
      </c>
      <c r="S308" s="2">
        <f>IF($P308="","",'Source - Funds'!H305)</f>
        <v>5099394</v>
      </c>
    </row>
    <row r="309" spans="16:19" x14ac:dyDescent="0.3">
      <c r="P309" s="2" t="str">
        <f>IF('Source - Funds'!D306="","",IF('Source - Funds'!J306="N",'Source - Funds'!D306,IF('Source - Funds'!I306='Source - Funds'!B306,'Source - Funds'!D306,"")))</f>
        <v>0126</v>
      </c>
      <c r="Q309" s="2" t="str">
        <f>IF($P309="","",'Source - Funds'!F306)</f>
        <v>0061</v>
      </c>
      <c r="R309" s="2" t="str">
        <f>IF($P309="","",'Source - Funds'!G306)</f>
        <v>RAINY DAY</v>
      </c>
      <c r="S309" s="2">
        <f>IF($P309="","",'Source - Funds'!H306)</f>
        <v>100000</v>
      </c>
    </row>
    <row r="310" spans="16:19" x14ac:dyDescent="0.3">
      <c r="P310" s="2" t="str">
        <f>IF('Source - Funds'!D307="","",IF('Source - Funds'!J307="N",'Source - Funds'!D307,IF('Source - Funds'!I307='Source - Funds'!B307,'Source - Funds'!D307,"")))</f>
        <v>0127</v>
      </c>
      <c r="Q310" s="2" t="str">
        <f>IF($P310="","",'Source - Funds'!F307)</f>
        <v>0061</v>
      </c>
      <c r="R310" s="2" t="str">
        <f>IF($P310="","",'Source - Funds'!G307)</f>
        <v>RAINY DAY</v>
      </c>
      <c r="S310" s="2">
        <f>IF($P310="","",'Source - Funds'!H307)</f>
        <v>83000</v>
      </c>
    </row>
    <row r="311" spans="16:19" x14ac:dyDescent="0.3">
      <c r="P311" s="2" t="str">
        <f>IF('Source - Funds'!D308="","",IF('Source - Funds'!J308="N",'Source - Funds'!D308,IF('Source - Funds'!I308='Source - Funds'!B308,'Source - Funds'!D308,"")))</f>
        <v>0127</v>
      </c>
      <c r="Q311" s="2" t="str">
        <f>IF($P311="","",'Source - Funds'!F308)</f>
        <v>0101</v>
      </c>
      <c r="R311" s="2" t="str">
        <f>IF($P311="","",'Source - Funds'!G308)</f>
        <v>GENERAL</v>
      </c>
      <c r="S311" s="2">
        <f>IF($P311="","",'Source - Funds'!H308)</f>
        <v>1350350</v>
      </c>
    </row>
    <row r="312" spans="16:19" x14ac:dyDescent="0.3">
      <c r="P312" s="2" t="str">
        <f>IF('Source - Funds'!D309="","",IF('Source - Funds'!J309="N",'Source - Funds'!D309,IF('Source - Funds'!I309='Source - Funds'!B309,'Source - Funds'!D309,"")))</f>
        <v>0128</v>
      </c>
      <c r="Q312" s="2" t="str">
        <f>IF($P312="","",'Source - Funds'!F309)</f>
        <v>0101</v>
      </c>
      <c r="R312" s="2" t="str">
        <f>IF($P312="","",'Source - Funds'!G309)</f>
        <v>GENERAL</v>
      </c>
      <c r="S312" s="2">
        <f>IF($P312="","",'Source - Funds'!H309)</f>
        <v>1565435</v>
      </c>
    </row>
    <row r="313" spans="16:19" x14ac:dyDescent="0.3">
      <c r="P313" s="2" t="str">
        <f>IF('Source - Funds'!D310="","",IF('Source - Funds'!J310="N",'Source - Funds'!D310,IF('Source - Funds'!I310='Source - Funds'!B310,'Source - Funds'!D310,"")))</f>
        <v>0128</v>
      </c>
      <c r="Q313" s="2" t="str">
        <f>IF($P313="","",'Source - Funds'!F310)</f>
        <v>2011</v>
      </c>
      <c r="R313" s="2" t="str">
        <f>IF($P313="","",'Source - Funds'!G310)</f>
        <v>LIRF</v>
      </c>
      <c r="S313" s="2">
        <f>IF($P313="","",'Source - Funds'!H310)</f>
        <v>13000</v>
      </c>
    </row>
    <row r="314" spans="16:19" x14ac:dyDescent="0.3">
      <c r="P314" s="2" t="str">
        <f>IF('Source - Funds'!D311="","",IF('Source - Funds'!J311="N",'Source - Funds'!D311,IF('Source - Funds'!I311='Source - Funds'!B311,'Source - Funds'!D311,"")))</f>
        <v>0129</v>
      </c>
      <c r="Q314" s="2" t="str">
        <f>IF($P314="","",'Source - Funds'!F311)</f>
        <v>2011</v>
      </c>
      <c r="R314" s="2" t="str">
        <f>IF($P314="","",'Source - Funds'!G311)</f>
        <v>LIRF</v>
      </c>
      <c r="S314" s="2">
        <f>IF($P314="","",'Source - Funds'!H311)</f>
        <v>1050000</v>
      </c>
    </row>
    <row r="315" spans="16:19" x14ac:dyDescent="0.3">
      <c r="P315" s="2" t="str">
        <f>IF('Source - Funds'!D312="","",IF('Source - Funds'!J312="N",'Source - Funds'!D312,IF('Source - Funds'!I312='Source - Funds'!B312,'Source - Funds'!D312,"")))</f>
        <v>0129</v>
      </c>
      <c r="Q315" s="2" t="str">
        <f>IF($P315="","",'Source - Funds'!F312)</f>
        <v>0101</v>
      </c>
      <c r="R315" s="2" t="str">
        <f>IF($P315="","",'Source - Funds'!G312)</f>
        <v>GENERAL</v>
      </c>
      <c r="S315" s="2">
        <f>IF($P315="","",'Source - Funds'!H312)</f>
        <v>20105598</v>
      </c>
    </row>
    <row r="316" spans="16:19" x14ac:dyDescent="0.3">
      <c r="P316" s="2" t="str">
        <f>IF('Source - Funds'!D313="","",IF('Source - Funds'!J313="N",'Source - Funds'!D313,IF('Source - Funds'!I313='Source - Funds'!B313,'Source - Funds'!D313,"")))</f>
        <v>0129</v>
      </c>
      <c r="Q316" s="2" t="str">
        <f>IF($P316="","",'Source - Funds'!F313)</f>
        <v>0061</v>
      </c>
      <c r="R316" s="2" t="str">
        <f>IF($P316="","",'Source - Funds'!G313)</f>
        <v>RAINY DAY</v>
      </c>
      <c r="S316" s="2">
        <f>IF($P316="","",'Source - Funds'!H313)</f>
        <v>1050000</v>
      </c>
    </row>
    <row r="317" spans="16:19" x14ac:dyDescent="0.3">
      <c r="P317" s="2" t="str">
        <f>IF('Source - Funds'!D314="","",IF('Source - Funds'!J314="N",'Source - Funds'!D314,IF('Source - Funds'!I314='Source - Funds'!B314,'Source - Funds'!D314,"")))</f>
        <v>0276</v>
      </c>
      <c r="Q317" s="2" t="str">
        <f>IF($P317="","",'Source - Funds'!F314)</f>
        <v>0101</v>
      </c>
      <c r="R317" s="2" t="str">
        <f>IF($P317="","",'Source - Funds'!G314)</f>
        <v>GENERAL</v>
      </c>
      <c r="S317" s="2">
        <f>IF($P317="","",'Source - Funds'!H314)</f>
        <v>2858730</v>
      </c>
    </row>
    <row r="318" spans="16:19" x14ac:dyDescent="0.3">
      <c r="P318" s="2" t="str">
        <f>IF('Source - Funds'!D315="","",IF('Source - Funds'!J315="N",'Source - Funds'!D315,IF('Source - Funds'!I315='Source - Funds'!B315,'Source - Funds'!D315,"")))</f>
        <v>0276</v>
      </c>
      <c r="Q318" s="2" t="str">
        <f>IF($P318="","",'Source - Funds'!F315)</f>
        <v>2011</v>
      </c>
      <c r="R318" s="2" t="str">
        <f>IF($P318="","",'Source - Funds'!G315)</f>
        <v>LIRF</v>
      </c>
      <c r="S318" s="2">
        <f>IF($P318="","",'Source - Funds'!H315)</f>
        <v>30000</v>
      </c>
    </row>
    <row r="319" spans="16:19" x14ac:dyDescent="0.3">
      <c r="P319" s="2" t="str">
        <f>IF('Source - Funds'!D316="","",IF('Source - Funds'!J316="N",'Source - Funds'!D316,IF('Source - Funds'!I316='Source - Funds'!B316,'Source - Funds'!D316,"")))</f>
        <v>0276</v>
      </c>
      <c r="Q319" s="2" t="str">
        <f>IF($P319="","",'Source - Funds'!F316)</f>
        <v>0180</v>
      </c>
      <c r="R319" s="2" t="str">
        <f>IF($P319="","",'Source - Funds'!G316)</f>
        <v>DEBT SERVICE</v>
      </c>
      <c r="S319" s="2">
        <f>IF($P319="","",'Source - Funds'!H316)</f>
        <v>876150</v>
      </c>
    </row>
    <row r="320" spans="16:19" x14ac:dyDescent="0.3">
      <c r="P320" s="2" t="str">
        <f>IF('Source - Funds'!D317="","",IF('Source - Funds'!J317="N",'Source - Funds'!D317,IF('Source - Funds'!I317='Source - Funds'!B317,'Source - Funds'!D317,"")))</f>
        <v>0130</v>
      </c>
      <c r="Q320" s="2" t="str">
        <f>IF($P320="","",'Source - Funds'!F317)</f>
        <v>2011</v>
      </c>
      <c r="R320" s="2" t="str">
        <f>IF($P320="","",'Source - Funds'!G317)</f>
        <v>LIRF</v>
      </c>
      <c r="S320" s="2">
        <f>IF($P320="","",'Source - Funds'!H317)</f>
        <v>600000</v>
      </c>
    </row>
    <row r="321" spans="16:19" x14ac:dyDescent="0.3">
      <c r="P321" s="2" t="str">
        <f>IF('Source - Funds'!D318="","",IF('Source - Funds'!J318="N",'Source - Funds'!D318,IF('Source - Funds'!I318='Source - Funds'!B318,'Source - Funds'!D318,"")))</f>
        <v>0130</v>
      </c>
      <c r="Q321" s="2" t="str">
        <f>IF($P321="","",'Source - Funds'!F318)</f>
        <v>0101</v>
      </c>
      <c r="R321" s="2" t="str">
        <f>IF($P321="","",'Source - Funds'!G318)</f>
        <v>GENERAL</v>
      </c>
      <c r="S321" s="2">
        <f>IF($P321="","",'Source - Funds'!H318)</f>
        <v>4854730</v>
      </c>
    </row>
    <row r="322" spans="16:19" x14ac:dyDescent="0.3">
      <c r="P322" s="2" t="str">
        <f>IF('Source - Funds'!D319="","",IF('Source - Funds'!J319="N",'Source - Funds'!D319,IF('Source - Funds'!I319='Source - Funds'!B319,'Source - Funds'!D319,"")))</f>
        <v>0130</v>
      </c>
      <c r="Q322" s="2" t="str">
        <f>IF($P322="","",'Source - Funds'!F319)</f>
        <v>0061</v>
      </c>
      <c r="R322" s="2" t="str">
        <f>IF($P322="","",'Source - Funds'!G319)</f>
        <v>RAINY DAY</v>
      </c>
      <c r="S322" s="2">
        <f>IF($P322="","",'Source - Funds'!H319)</f>
        <v>1000000</v>
      </c>
    </row>
    <row r="323" spans="16:19" x14ac:dyDescent="0.3">
      <c r="P323" s="2" t="str">
        <f>IF('Source - Funds'!D320="","",IF('Source - Funds'!J320="N",'Source - Funds'!D320,IF('Source - Funds'!I320='Source - Funds'!B320,'Source - Funds'!D320,"")))</f>
        <v>0131</v>
      </c>
      <c r="Q323" s="2" t="str">
        <f>IF($P323="","",'Source - Funds'!F320)</f>
        <v>0101</v>
      </c>
      <c r="R323" s="2" t="str">
        <f>IF($P323="","",'Source - Funds'!G320)</f>
        <v>GENERAL</v>
      </c>
      <c r="S323" s="2">
        <f>IF($P323="","",'Source - Funds'!H320)</f>
        <v>92150</v>
      </c>
    </row>
    <row r="324" spans="16:19" x14ac:dyDescent="0.3">
      <c r="P324" s="2" t="str">
        <f>IF('Source - Funds'!D321="","",IF('Source - Funds'!J321="N",'Source - Funds'!D321,IF('Source - Funds'!I321='Source - Funds'!B321,'Source - Funds'!D321,"")))</f>
        <v>0132</v>
      </c>
      <c r="Q324" s="2" t="str">
        <f>IF($P324="","",'Source - Funds'!F321)</f>
        <v>0101</v>
      </c>
      <c r="R324" s="2" t="str">
        <f>IF($P324="","",'Source - Funds'!G321)</f>
        <v>GENERAL</v>
      </c>
      <c r="S324" s="2">
        <f>IF($P324="","",'Source - Funds'!H321)</f>
        <v>172554</v>
      </c>
    </row>
    <row r="325" spans="16:19" x14ac:dyDescent="0.3">
      <c r="P325" s="2" t="str">
        <f>IF('Source - Funds'!D322="","",IF('Source - Funds'!J322="N",'Source - Funds'!D322,IF('Source - Funds'!I322='Source - Funds'!B322,'Source - Funds'!D322,"")))</f>
        <v>0132</v>
      </c>
      <c r="Q325" s="2" t="str">
        <f>IF($P325="","",'Source - Funds'!F322)</f>
        <v>2011</v>
      </c>
      <c r="R325" s="2" t="str">
        <f>IF($P325="","",'Source - Funds'!G322)</f>
        <v>LIRF</v>
      </c>
      <c r="S325" s="2">
        <f>IF($P325="","",'Source - Funds'!H322)</f>
        <v>20834</v>
      </c>
    </row>
    <row r="326" spans="16:19" x14ac:dyDescent="0.3">
      <c r="P326" s="2" t="str">
        <f>IF('Source - Funds'!D323="","",IF('Source - Funds'!J323="N",'Source - Funds'!D323,IF('Source - Funds'!I323='Source - Funds'!B323,'Source - Funds'!D323,"")))</f>
        <v>0277</v>
      </c>
      <c r="Q326" s="2" t="str">
        <f>IF($P326="","",'Source - Funds'!F323)</f>
        <v>2011</v>
      </c>
      <c r="R326" s="2" t="str">
        <f>IF($P326="","",'Source - Funds'!G323)</f>
        <v>LIRF</v>
      </c>
      <c r="S326" s="2">
        <f>IF($P326="","",'Source - Funds'!H323)</f>
        <v>150000</v>
      </c>
    </row>
    <row r="327" spans="16:19" x14ac:dyDescent="0.3">
      <c r="P327" s="2" t="str">
        <f>IF('Source - Funds'!D324="","",IF('Source - Funds'!J324="N",'Source - Funds'!D324,IF('Source - Funds'!I324='Source - Funds'!B324,'Source - Funds'!D324,"")))</f>
        <v>0277</v>
      </c>
      <c r="Q327" s="2" t="str">
        <f>IF($P327="","",'Source - Funds'!F324)</f>
        <v>0180</v>
      </c>
      <c r="R327" s="2" t="str">
        <f>IF($P327="","",'Source - Funds'!G324)</f>
        <v>DEBT SERVICE</v>
      </c>
      <c r="S327" s="2">
        <f>IF($P327="","",'Source - Funds'!H324)</f>
        <v>825595</v>
      </c>
    </row>
    <row r="328" spans="16:19" x14ac:dyDescent="0.3">
      <c r="P328" s="2" t="str">
        <f>IF('Source - Funds'!D325="","",IF('Source - Funds'!J325="N",'Source - Funds'!D325,IF('Source - Funds'!I325='Source - Funds'!B325,'Source - Funds'!D325,"")))</f>
        <v>0277</v>
      </c>
      <c r="Q328" s="2" t="str">
        <f>IF($P328="","",'Source - Funds'!F325)</f>
        <v>0101</v>
      </c>
      <c r="R328" s="2" t="str">
        <f>IF($P328="","",'Source - Funds'!G325)</f>
        <v>GENERAL</v>
      </c>
      <c r="S328" s="2">
        <f>IF($P328="","",'Source - Funds'!H325)</f>
        <v>7897800</v>
      </c>
    </row>
    <row r="329" spans="16:19" x14ac:dyDescent="0.3">
      <c r="P329" s="2" t="str">
        <f>IF('Source - Funds'!D326="","",IF('Source - Funds'!J326="N",'Source - Funds'!D326,IF('Source - Funds'!I326='Source - Funds'!B326,'Source - Funds'!D326,"")))</f>
        <v>0277</v>
      </c>
      <c r="Q329" s="2" t="str">
        <f>IF($P329="","",'Source - Funds'!F326)</f>
        <v>0061</v>
      </c>
      <c r="R329" s="2" t="str">
        <f>IF($P329="","",'Source - Funds'!G326)</f>
        <v>RAINY DAY</v>
      </c>
      <c r="S329" s="2">
        <f>IF($P329="","",'Source - Funds'!H326)</f>
        <v>545000</v>
      </c>
    </row>
    <row r="330" spans="16:19" x14ac:dyDescent="0.3">
      <c r="P330" s="2" t="str">
        <f>IF('Source - Funds'!D327="","",IF('Source - Funds'!J327="N",'Source - Funds'!D327,IF('Source - Funds'!I327='Source - Funds'!B327,'Source - Funds'!D327,"")))</f>
        <v>0281</v>
      </c>
      <c r="Q330" s="2" t="str">
        <f>IF($P330="","",'Source - Funds'!F327)</f>
        <v>0061</v>
      </c>
      <c r="R330" s="2" t="str">
        <f>IF($P330="","",'Source - Funds'!G327)</f>
        <v>RAINY DAY</v>
      </c>
      <c r="S330" s="2">
        <f>IF($P330="","",'Source - Funds'!H327)</f>
        <v>0</v>
      </c>
    </row>
    <row r="331" spans="16:19" x14ac:dyDescent="0.3">
      <c r="P331" s="2" t="str">
        <f>IF('Source - Funds'!D328="","",IF('Source - Funds'!J328="N",'Source - Funds'!D328,IF('Source - Funds'!I328='Source - Funds'!B328,'Source - Funds'!D328,"")))</f>
        <v>0281</v>
      </c>
      <c r="Q331" s="2" t="str">
        <f>IF($P331="","",'Source - Funds'!F328)</f>
        <v>0101</v>
      </c>
      <c r="R331" s="2" t="str">
        <f>IF($P331="","",'Source - Funds'!G328)</f>
        <v>GENERAL</v>
      </c>
      <c r="S331" s="2">
        <f>IF($P331="","",'Source - Funds'!H328)</f>
        <v>155350</v>
      </c>
    </row>
    <row r="332" spans="16:19" x14ac:dyDescent="0.3">
      <c r="P332" s="2" t="str">
        <f>IF('Source - Funds'!D329="","",IF('Source - Funds'!J329="N",'Source - Funds'!D329,IF('Source - Funds'!I329='Source - Funds'!B329,'Source - Funds'!D329,"")))</f>
        <v>0281</v>
      </c>
      <c r="Q332" s="2" t="str">
        <f>IF($P332="","",'Source - Funds'!F329)</f>
        <v>2011</v>
      </c>
      <c r="R332" s="2" t="str">
        <f>IF($P332="","",'Source - Funds'!G329)</f>
        <v>LIRF</v>
      </c>
      <c r="S332" s="2">
        <f>IF($P332="","",'Source - Funds'!H329)</f>
        <v>0</v>
      </c>
    </row>
    <row r="333" spans="16:19" x14ac:dyDescent="0.3">
      <c r="P333" s="2" t="str">
        <f>IF('Source - Funds'!D330="","",IF('Source - Funds'!J330="N",'Source - Funds'!D330,IF('Source - Funds'!I330='Source - Funds'!B330,'Source - Funds'!D330,"")))</f>
        <v>0281</v>
      </c>
      <c r="Q333" s="2" t="str">
        <f>IF($P333="","",'Source - Funds'!F330)</f>
        <v>0283</v>
      </c>
      <c r="R333" s="2" t="str">
        <f>IF($P333="","",'Source - Funds'!G330)</f>
        <v>L/R PAYMENT</v>
      </c>
      <c r="S333" s="2">
        <f>IF($P333="","",'Source - Funds'!H330)</f>
        <v>53000</v>
      </c>
    </row>
    <row r="334" spans="16:19" x14ac:dyDescent="0.3">
      <c r="P334" s="2" t="str">
        <f>IF('Source - Funds'!D331="","",IF('Source - Funds'!J331="N",'Source - Funds'!D331,IF('Source - Funds'!I331='Source - Funds'!B331,'Source - Funds'!D331,"")))</f>
        <v>0135</v>
      </c>
      <c r="Q334" s="2" t="str">
        <f>IF($P334="","",'Source - Funds'!F331)</f>
        <v>0101</v>
      </c>
      <c r="R334" s="2" t="str">
        <f>IF($P334="","",'Source - Funds'!G331)</f>
        <v>GENERAL</v>
      </c>
      <c r="S334" s="2">
        <f>IF($P334="","",'Source - Funds'!H331)</f>
        <v>3098038</v>
      </c>
    </row>
    <row r="335" spans="16:19" x14ac:dyDescent="0.3">
      <c r="P335" s="2" t="str">
        <f>IF('Source - Funds'!D332="","",IF('Source - Funds'!J332="N",'Source - Funds'!D332,IF('Source - Funds'!I332='Source - Funds'!B332,'Source - Funds'!D332,"")))</f>
        <v>0136</v>
      </c>
      <c r="Q335" s="2" t="str">
        <f>IF($P335="","",'Source - Funds'!F332)</f>
        <v>0101</v>
      </c>
      <c r="R335" s="2" t="str">
        <f>IF($P335="","",'Source - Funds'!G332)</f>
        <v>GENERAL</v>
      </c>
      <c r="S335" s="2">
        <f>IF($P335="","",'Source - Funds'!H332)</f>
        <v>905934</v>
      </c>
    </row>
    <row r="336" spans="16:19" x14ac:dyDescent="0.3">
      <c r="P336" s="2" t="str">
        <f>IF('Source - Funds'!D333="","",IF('Source - Funds'!J333="N",'Source - Funds'!D333,IF('Source - Funds'!I333='Source - Funds'!B333,'Source - Funds'!D333,"")))</f>
        <v>0136</v>
      </c>
      <c r="Q336" s="2" t="str">
        <f>IF($P336="","",'Source - Funds'!F333)</f>
        <v>0182</v>
      </c>
      <c r="R336" s="2" t="str">
        <f>IF($P336="","",'Source - Funds'!G333)</f>
        <v>BOND #2</v>
      </c>
      <c r="S336" s="2">
        <f>IF($P336="","",'Source - Funds'!H333)</f>
        <v>170506</v>
      </c>
    </row>
    <row r="337" spans="16:19" x14ac:dyDescent="0.3">
      <c r="P337" s="2" t="str">
        <f>IF('Source - Funds'!D334="","",IF('Source - Funds'!J334="N",'Source - Funds'!D334,IF('Source - Funds'!I334='Source - Funds'!B334,'Source - Funds'!D334,"")))</f>
        <v>0136</v>
      </c>
      <c r="Q337" s="2" t="str">
        <f>IF($P337="","",'Source - Funds'!F334)</f>
        <v>2011</v>
      </c>
      <c r="R337" s="2" t="str">
        <f>IF($P337="","",'Source - Funds'!G334)</f>
        <v>LIRF</v>
      </c>
      <c r="S337" s="2">
        <f>IF($P337="","",'Source - Funds'!H334)</f>
        <v>82983</v>
      </c>
    </row>
    <row r="338" spans="16:19" x14ac:dyDescent="0.3">
      <c r="P338" s="2" t="str">
        <f>IF('Source - Funds'!D335="","",IF('Source - Funds'!J335="N",'Source - Funds'!D335,IF('Source - Funds'!I335='Source - Funds'!B335,'Source - Funds'!D335,"")))</f>
        <v>0138</v>
      </c>
      <c r="Q338" s="2" t="str">
        <f>IF($P338="","",'Source - Funds'!F335)</f>
        <v>2011</v>
      </c>
      <c r="R338" s="2" t="str">
        <f>IF($P338="","",'Source - Funds'!G335)</f>
        <v>LIRF</v>
      </c>
      <c r="S338" s="2">
        <f>IF($P338="","",'Source - Funds'!H335)</f>
        <v>20000</v>
      </c>
    </row>
    <row r="339" spans="16:19" x14ac:dyDescent="0.3">
      <c r="P339" s="2" t="str">
        <f>IF('Source - Funds'!D336="","",IF('Source - Funds'!J336="N",'Source - Funds'!D336,IF('Source - Funds'!I336='Source - Funds'!B336,'Source - Funds'!D336,"")))</f>
        <v>0138</v>
      </c>
      <c r="Q339" s="2" t="str">
        <f>IF($P339="","",'Source - Funds'!F336)</f>
        <v>0101</v>
      </c>
      <c r="R339" s="2" t="str">
        <f>IF($P339="","",'Source - Funds'!G336)</f>
        <v>GENERAL</v>
      </c>
      <c r="S339" s="2">
        <f>IF($P339="","",'Source - Funds'!H336)</f>
        <v>968252</v>
      </c>
    </row>
    <row r="340" spans="16:19" x14ac:dyDescent="0.3">
      <c r="P340" s="2" t="str">
        <f>IF('Source - Funds'!D337="","",IF('Source - Funds'!J337="N",'Source - Funds'!D337,IF('Source - Funds'!I337='Source - Funds'!B337,'Source - Funds'!D337,"")))</f>
        <v>0138</v>
      </c>
      <c r="Q340" s="2" t="str">
        <f>IF($P340="","",'Source - Funds'!F337)</f>
        <v>0061</v>
      </c>
      <c r="R340" s="2" t="str">
        <f>IF($P340="","",'Source - Funds'!G337)</f>
        <v>RAINY DAY</v>
      </c>
      <c r="S340" s="2">
        <f>IF($P340="","",'Source - Funds'!H337)</f>
        <v>30000</v>
      </c>
    </row>
    <row r="341" spans="16:19" x14ac:dyDescent="0.3">
      <c r="P341" s="2" t="str">
        <f>IF('Source - Funds'!D338="","",IF('Source - Funds'!J338="N",'Source - Funds'!D338,IF('Source - Funds'!I338='Source - Funds'!B338,'Source - Funds'!D338,"")))</f>
        <v>0139</v>
      </c>
      <c r="Q341" s="2" t="str">
        <f>IF($P341="","",'Source - Funds'!F338)</f>
        <v>0061</v>
      </c>
      <c r="R341" s="2" t="str">
        <f>IF($P341="","",'Source - Funds'!G338)</f>
        <v>RAINY DAY</v>
      </c>
      <c r="S341" s="2">
        <f>IF($P341="","",'Source - Funds'!H338)</f>
        <v>48284</v>
      </c>
    </row>
    <row r="342" spans="16:19" x14ac:dyDescent="0.3">
      <c r="P342" s="2" t="str">
        <f>IF('Source - Funds'!D339="","",IF('Source - Funds'!J339="N",'Source - Funds'!D339,IF('Source - Funds'!I339='Source - Funds'!B339,'Source - Funds'!D339,"")))</f>
        <v>0139</v>
      </c>
      <c r="Q342" s="2" t="str">
        <f>IF($P342="","",'Source - Funds'!F339)</f>
        <v>0101</v>
      </c>
      <c r="R342" s="2" t="str">
        <f>IF($P342="","",'Source - Funds'!G339)</f>
        <v>GENERAL</v>
      </c>
      <c r="S342" s="2">
        <f>IF($P342="","",'Source - Funds'!H339)</f>
        <v>6750000</v>
      </c>
    </row>
    <row r="343" spans="16:19" x14ac:dyDescent="0.3">
      <c r="P343" s="2" t="str">
        <f>IF('Source - Funds'!D340="","",IF('Source - Funds'!J340="N",'Source - Funds'!D340,IF('Source - Funds'!I340='Source - Funds'!B340,'Source - Funds'!D340,"")))</f>
        <v>0141</v>
      </c>
      <c r="Q343" s="2" t="str">
        <f>IF($P343="","",'Source - Funds'!F340)</f>
        <v>0101</v>
      </c>
      <c r="R343" s="2" t="str">
        <f>IF($P343="","",'Source - Funds'!G340)</f>
        <v>GENERAL</v>
      </c>
      <c r="S343" s="2">
        <f>IF($P343="","",'Source - Funds'!H340)</f>
        <v>1252710</v>
      </c>
    </row>
    <row r="344" spans="16:19" x14ac:dyDescent="0.3">
      <c r="P344" s="2" t="str">
        <f>IF('Source - Funds'!D341="","",IF('Source - Funds'!J341="N",'Source - Funds'!D341,IF('Source - Funds'!I341='Source - Funds'!B341,'Source - Funds'!D341,"")))</f>
        <v>0141</v>
      </c>
      <c r="Q344" s="2" t="str">
        <f>IF($P344="","",'Source - Funds'!F341)</f>
        <v>0061</v>
      </c>
      <c r="R344" s="2" t="str">
        <f>IF($P344="","",'Source - Funds'!G341)</f>
        <v>RAINY DAY</v>
      </c>
      <c r="S344" s="2">
        <f>IF($P344="","",'Source - Funds'!H341)</f>
        <v>225000</v>
      </c>
    </row>
    <row r="345" spans="16:19" x14ac:dyDescent="0.3">
      <c r="P345" s="2" t="str">
        <f>IF('Source - Funds'!D342="","",IF('Source - Funds'!J342="N",'Source - Funds'!D342,IF('Source - Funds'!I342='Source - Funds'!B342,'Source - Funds'!D342,"")))</f>
        <v>0141</v>
      </c>
      <c r="Q345" s="2" t="str">
        <f>IF($P345="","",'Source - Funds'!F342)</f>
        <v>0181</v>
      </c>
      <c r="R345" s="2" t="str">
        <f>IF($P345="","",'Source - Funds'!G342)</f>
        <v>DEBT PAYMENT</v>
      </c>
      <c r="S345" s="2">
        <f>IF($P345="","",'Source - Funds'!H342)</f>
        <v>476550</v>
      </c>
    </row>
    <row r="346" spans="16:19" x14ac:dyDescent="0.3">
      <c r="P346" s="2" t="str">
        <f>IF('Source - Funds'!D343="","",IF('Source - Funds'!J343="N",'Source - Funds'!D343,IF('Source - Funds'!I343='Source - Funds'!B343,'Source - Funds'!D343,"")))</f>
        <v>0290</v>
      </c>
      <c r="Q346" s="2" t="str">
        <f>IF($P346="","",'Source - Funds'!F343)</f>
        <v>2011</v>
      </c>
      <c r="R346" s="2" t="str">
        <f>IF($P346="","",'Source - Funds'!G343)</f>
        <v>LIRF</v>
      </c>
      <c r="S346" s="2">
        <f>IF($P346="","",'Source - Funds'!H343)</f>
        <v>50000</v>
      </c>
    </row>
    <row r="347" spans="16:19" x14ac:dyDescent="0.3">
      <c r="P347" s="2" t="str">
        <f>IF('Source - Funds'!D344="","",IF('Source - Funds'!J344="N",'Source - Funds'!D344,IF('Source - Funds'!I344='Source - Funds'!B344,'Source - Funds'!D344,"")))</f>
        <v>0290</v>
      </c>
      <c r="Q347" s="2" t="str">
        <f>IF($P347="","",'Source - Funds'!F344)</f>
        <v>0061</v>
      </c>
      <c r="R347" s="2" t="str">
        <f>IF($P347="","",'Source - Funds'!G344)</f>
        <v>RAINY DAY</v>
      </c>
      <c r="S347" s="2">
        <f>IF($P347="","",'Source - Funds'!H344)</f>
        <v>50000</v>
      </c>
    </row>
    <row r="348" spans="16:19" x14ac:dyDescent="0.3">
      <c r="P348" s="2" t="str">
        <f>IF('Source - Funds'!D345="","",IF('Source - Funds'!J345="N",'Source - Funds'!D345,IF('Source - Funds'!I345='Source - Funds'!B345,'Source - Funds'!D345,"")))</f>
        <v>0290</v>
      </c>
      <c r="Q348" s="2" t="str">
        <f>IF($P348="","",'Source - Funds'!F345)</f>
        <v>0101</v>
      </c>
      <c r="R348" s="2" t="str">
        <f>IF($P348="","",'Source - Funds'!G345)</f>
        <v>GENERAL</v>
      </c>
      <c r="S348" s="2">
        <f>IF($P348="","",'Source - Funds'!H345)</f>
        <v>1467000</v>
      </c>
    </row>
    <row r="349" spans="16:19" x14ac:dyDescent="0.3">
      <c r="P349" s="2" t="str">
        <f>IF('Source - Funds'!D346="","",IF('Source - Funds'!J346="N",'Source - Funds'!D346,IF('Source - Funds'!I346='Source - Funds'!B346,'Source - Funds'!D346,"")))</f>
        <v>0143</v>
      </c>
      <c r="Q349" s="2" t="str">
        <f>IF($P349="","",'Source - Funds'!F346)</f>
        <v>0101</v>
      </c>
      <c r="R349" s="2" t="str">
        <f>IF($P349="","",'Source - Funds'!G346)</f>
        <v>GENERAL</v>
      </c>
      <c r="S349" s="2">
        <f>IF($P349="","",'Source - Funds'!H346)</f>
        <v>1706744</v>
      </c>
    </row>
    <row r="350" spans="16:19" x14ac:dyDescent="0.3">
      <c r="P350" s="2" t="str">
        <f>IF('Source - Funds'!D347="","",IF('Source - Funds'!J347="N",'Source - Funds'!D347,IF('Source - Funds'!I347='Source - Funds'!B347,'Source - Funds'!D347,"")))</f>
        <v>0144</v>
      </c>
      <c r="Q350" s="2" t="str">
        <f>IF($P350="","",'Source - Funds'!F347)</f>
        <v>0101</v>
      </c>
      <c r="R350" s="2" t="str">
        <f>IF($P350="","",'Source - Funds'!G347)</f>
        <v>GENERAL</v>
      </c>
      <c r="S350" s="2">
        <f>IF($P350="","",'Source - Funds'!H347)</f>
        <v>67224343</v>
      </c>
    </row>
    <row r="351" spans="16:19" x14ac:dyDescent="0.3">
      <c r="P351" s="2" t="str">
        <f>IF('Source - Funds'!D348="","",IF('Source - Funds'!J348="N",'Source - Funds'!D348,IF('Source - Funds'!I348='Source - Funds'!B348,'Source - Funds'!D348,"")))</f>
        <v>0144</v>
      </c>
      <c r="Q351" s="2" t="str">
        <f>IF($P351="","",'Source - Funds'!F348)</f>
        <v>0061</v>
      </c>
      <c r="R351" s="2" t="str">
        <f>IF($P351="","",'Source - Funds'!G348)</f>
        <v>RAINY DAY</v>
      </c>
      <c r="S351" s="2">
        <f>IF($P351="","",'Source - Funds'!H348)</f>
        <v>1000000</v>
      </c>
    </row>
    <row r="352" spans="16:19" x14ac:dyDescent="0.3">
      <c r="P352" s="2" t="str">
        <f>IF('Source - Funds'!D349="","",IF('Source - Funds'!J349="N",'Source - Funds'!D349,IF('Source - Funds'!I349='Source - Funds'!B349,'Source - Funds'!D349,"")))</f>
        <v>0144</v>
      </c>
      <c r="Q352" s="2" t="str">
        <f>IF($P352="","",'Source - Funds'!F349)</f>
        <v>2011</v>
      </c>
      <c r="R352" s="2" t="str">
        <f>IF($P352="","",'Source - Funds'!G349)</f>
        <v>LIRF</v>
      </c>
      <c r="S352" s="2">
        <f>IF($P352="","",'Source - Funds'!H349)</f>
        <v>125000</v>
      </c>
    </row>
    <row r="353" spans="16:19" x14ac:dyDescent="0.3">
      <c r="P353" s="2" t="str">
        <f>IF('Source - Funds'!D350="","",IF('Source - Funds'!J350="N",'Source - Funds'!D350,IF('Source - Funds'!I350='Source - Funds'!B350,'Source - Funds'!D350,"")))</f>
        <v>0144</v>
      </c>
      <c r="Q353" s="2" t="str">
        <f>IF($P353="","",'Source - Funds'!F350)</f>
        <v>0182</v>
      </c>
      <c r="R353" s="2" t="str">
        <f>IF($P353="","",'Source - Funds'!G350)</f>
        <v>BOND #2</v>
      </c>
      <c r="S353" s="2">
        <f>IF($P353="","",'Source - Funds'!H350)</f>
        <v>21040465</v>
      </c>
    </row>
    <row r="354" spans="16:19" x14ac:dyDescent="0.3">
      <c r="P354" s="2" t="str">
        <f>IF('Source - Funds'!D351="","",IF('Source - Funds'!J351="N",'Source - Funds'!D351,IF('Source - Funds'!I351='Source - Funds'!B351,'Source - Funds'!D351,"")))</f>
        <v>0145</v>
      </c>
      <c r="Q354" s="2" t="str">
        <f>IF($P354="","",'Source - Funds'!F351)</f>
        <v>0061</v>
      </c>
      <c r="R354" s="2" t="str">
        <f>IF($P354="","",'Source - Funds'!G351)</f>
        <v>RAINY DAY</v>
      </c>
      <c r="S354" s="2">
        <f>IF($P354="","",'Source - Funds'!H351)</f>
        <v>40340</v>
      </c>
    </row>
    <row r="355" spans="16:19" x14ac:dyDescent="0.3">
      <c r="P355" s="2" t="str">
        <f>IF('Source - Funds'!D352="","",IF('Source - Funds'!J352="N",'Source - Funds'!D352,IF('Source - Funds'!I352='Source - Funds'!B352,'Source - Funds'!D352,"")))</f>
        <v>0145</v>
      </c>
      <c r="Q355" s="2" t="str">
        <f>IF($P355="","",'Source - Funds'!F352)</f>
        <v>0101</v>
      </c>
      <c r="R355" s="2" t="str">
        <f>IF($P355="","",'Source - Funds'!G352)</f>
        <v>GENERAL</v>
      </c>
      <c r="S355" s="2">
        <f>IF($P355="","",'Source - Funds'!H352)</f>
        <v>275609</v>
      </c>
    </row>
    <row r="356" spans="16:19" x14ac:dyDescent="0.3">
      <c r="P356" s="2" t="str">
        <f>IF('Source - Funds'!D353="","",IF('Source - Funds'!J353="N",'Source - Funds'!D353,IF('Source - Funds'!I353='Source - Funds'!B353,'Source - Funds'!D353,"")))</f>
        <v>0146</v>
      </c>
      <c r="Q356" s="2" t="str">
        <f>IF($P356="","",'Source - Funds'!F353)</f>
        <v>0101</v>
      </c>
      <c r="R356" s="2" t="str">
        <f>IF($P356="","",'Source - Funds'!G353)</f>
        <v>GENERAL</v>
      </c>
      <c r="S356" s="2">
        <f>IF($P356="","",'Source - Funds'!H353)</f>
        <v>289457</v>
      </c>
    </row>
    <row r="357" spans="16:19" x14ac:dyDescent="0.3">
      <c r="P357" s="2" t="str">
        <f>IF('Source - Funds'!D354="","",IF('Source - Funds'!J354="N",'Source - Funds'!D354,IF('Source - Funds'!I354='Source - Funds'!B354,'Source - Funds'!D354,"")))</f>
        <v>0146</v>
      </c>
      <c r="Q357" s="2" t="str">
        <f>IF($P357="","",'Source - Funds'!F354)</f>
        <v>0061</v>
      </c>
      <c r="R357" s="2" t="str">
        <f>IF($P357="","",'Source - Funds'!G354)</f>
        <v>RAINY DAY</v>
      </c>
      <c r="S357" s="2">
        <f>IF($P357="","",'Source - Funds'!H354)</f>
        <v>20000</v>
      </c>
    </row>
    <row r="358" spans="16:19" x14ac:dyDescent="0.3">
      <c r="P358" s="2" t="str">
        <f>IF('Source - Funds'!D355="","",IF('Source - Funds'!J355="N",'Source - Funds'!D355,IF('Source - Funds'!I355='Source - Funds'!B355,'Source - Funds'!D355,"")))</f>
        <v>0147</v>
      </c>
      <c r="Q358" s="2" t="str">
        <f>IF($P358="","",'Source - Funds'!F355)</f>
        <v>0061</v>
      </c>
      <c r="R358" s="2" t="str">
        <f>IF($P358="","",'Source - Funds'!G355)</f>
        <v>RAINY DAY</v>
      </c>
      <c r="S358" s="2">
        <f>IF($P358="","",'Source - Funds'!H355)</f>
        <v>21577</v>
      </c>
    </row>
    <row r="359" spans="16:19" x14ac:dyDescent="0.3">
      <c r="P359" s="2" t="str">
        <f>IF('Source - Funds'!D356="","",IF('Source - Funds'!J356="N",'Source - Funds'!D356,IF('Source - Funds'!I356='Source - Funds'!B356,'Source - Funds'!D356,"")))</f>
        <v>0147</v>
      </c>
      <c r="Q359" s="2" t="str">
        <f>IF($P359="","",'Source - Funds'!F356)</f>
        <v>0101</v>
      </c>
      <c r="R359" s="2" t="str">
        <f>IF($P359="","",'Source - Funds'!G356)</f>
        <v>GENERAL</v>
      </c>
      <c r="S359" s="2">
        <f>IF($P359="","",'Source - Funds'!H356)</f>
        <v>1024900</v>
      </c>
    </row>
    <row r="360" spans="16:19" x14ac:dyDescent="0.3">
      <c r="P360" s="2" t="str">
        <f>IF('Source - Funds'!D357="","",IF('Source - Funds'!J357="N",'Source - Funds'!D357,IF('Source - Funds'!I357='Source - Funds'!B357,'Source - Funds'!D357,"")))</f>
        <v>0147</v>
      </c>
      <c r="Q360" s="2" t="str">
        <f>IF($P360="","",'Source - Funds'!F357)</f>
        <v>2011</v>
      </c>
      <c r="R360" s="2" t="str">
        <f>IF($P360="","",'Source - Funds'!G357)</f>
        <v>LIRF</v>
      </c>
      <c r="S360" s="2">
        <f>IF($P360="","",'Source - Funds'!H357)</f>
        <v>40000</v>
      </c>
    </row>
    <row r="361" spans="16:19" x14ac:dyDescent="0.3">
      <c r="P361" s="2" t="str">
        <f>IF('Source - Funds'!D358="","",IF('Source - Funds'!J358="N",'Source - Funds'!D358,IF('Source - Funds'!I358='Source - Funds'!B358,'Source - Funds'!D358,"")))</f>
        <v>0147</v>
      </c>
      <c r="Q361" s="2" t="str">
        <f>IF($P361="","",'Source - Funds'!F358)</f>
        <v>0180</v>
      </c>
      <c r="R361" s="2" t="str">
        <f>IF($P361="","",'Source - Funds'!G358)</f>
        <v>DEBT SERVICE</v>
      </c>
      <c r="S361" s="2">
        <f>IF($P361="","",'Source - Funds'!H358)</f>
        <v>181750</v>
      </c>
    </row>
    <row r="362" spans="16:19" x14ac:dyDescent="0.3">
      <c r="P362" s="2" t="str">
        <f>IF('Source - Funds'!D359="","",IF('Source - Funds'!J359="N",'Source - Funds'!D359,IF('Source - Funds'!I359='Source - Funds'!B359,'Source - Funds'!D359,"")))</f>
        <v>0148</v>
      </c>
      <c r="Q362" s="2" t="str">
        <f>IF($P362="","",'Source - Funds'!F359)</f>
        <v>0180</v>
      </c>
      <c r="R362" s="2" t="str">
        <f>IF($P362="","",'Source - Funds'!G359)</f>
        <v>DEBT SERVICE</v>
      </c>
      <c r="S362" s="2">
        <f>IF($P362="","",'Source - Funds'!H359)</f>
        <v>135437</v>
      </c>
    </row>
    <row r="363" spans="16:19" x14ac:dyDescent="0.3">
      <c r="P363" s="2" t="str">
        <f>IF('Source - Funds'!D360="","",IF('Source - Funds'!J360="N",'Source - Funds'!D360,IF('Source - Funds'!I360='Source - Funds'!B360,'Source - Funds'!D360,"")))</f>
        <v>0148</v>
      </c>
      <c r="Q363" s="2" t="str">
        <f>IF($P363="","",'Source - Funds'!F360)</f>
        <v>2011</v>
      </c>
      <c r="R363" s="2" t="str">
        <f>IF($P363="","",'Source - Funds'!G360)</f>
        <v>LIRF</v>
      </c>
      <c r="S363" s="2">
        <f>IF($P363="","",'Source - Funds'!H360)</f>
        <v>1997</v>
      </c>
    </row>
    <row r="364" spans="16:19" x14ac:dyDescent="0.3">
      <c r="P364" s="2" t="str">
        <f>IF('Source - Funds'!D361="","",IF('Source - Funds'!J361="N",'Source - Funds'!D361,IF('Source - Funds'!I361='Source - Funds'!B361,'Source - Funds'!D361,"")))</f>
        <v>0148</v>
      </c>
      <c r="Q364" s="2" t="str">
        <f>IF($P364="","",'Source - Funds'!F361)</f>
        <v>0101</v>
      </c>
      <c r="R364" s="2" t="str">
        <f>IF($P364="","",'Source - Funds'!G361)</f>
        <v>GENERAL</v>
      </c>
      <c r="S364" s="2">
        <f>IF($P364="","",'Source - Funds'!H361)</f>
        <v>878081</v>
      </c>
    </row>
    <row r="365" spans="16:19" x14ac:dyDescent="0.3">
      <c r="P365" s="2" t="str">
        <f>IF('Source - Funds'!D362="","",IF('Source - Funds'!J362="N",'Source - Funds'!D362,IF('Source - Funds'!I362='Source - Funds'!B362,'Source - Funds'!D362,"")))</f>
        <v>0148</v>
      </c>
      <c r="Q365" s="2" t="str">
        <f>IF($P365="","",'Source - Funds'!F362)</f>
        <v>0061</v>
      </c>
      <c r="R365" s="2" t="str">
        <f>IF($P365="","",'Source - Funds'!G362)</f>
        <v>RAINY DAY</v>
      </c>
      <c r="S365" s="2">
        <f>IF($P365="","",'Source - Funds'!H362)</f>
        <v>230729</v>
      </c>
    </row>
    <row r="366" spans="16:19" x14ac:dyDescent="0.3">
      <c r="P366" s="2" t="str">
        <f>IF('Source - Funds'!D363="","",IF('Source - Funds'!J363="N",'Source - Funds'!D363,IF('Source - Funds'!I363='Source - Funds'!B363,'Source - Funds'!D363,"")))</f>
        <v>0149</v>
      </c>
      <c r="Q366" s="2" t="str">
        <f>IF($P366="","",'Source - Funds'!F363)</f>
        <v>0101</v>
      </c>
      <c r="R366" s="2" t="str">
        <f>IF($P366="","",'Source - Funds'!G363)</f>
        <v>GENERAL</v>
      </c>
      <c r="S366" s="2">
        <f>IF($P366="","",'Source - Funds'!H363)</f>
        <v>2720774</v>
      </c>
    </row>
    <row r="367" spans="16:19" x14ac:dyDescent="0.3">
      <c r="P367" s="2" t="str">
        <f>IF('Source - Funds'!D364="","",IF('Source - Funds'!J364="N",'Source - Funds'!D364,IF('Source - Funds'!I364='Source - Funds'!B364,'Source - Funds'!D364,"")))</f>
        <v>0150</v>
      </c>
      <c r="Q367" s="2" t="str">
        <f>IF($P367="","",'Source - Funds'!F364)</f>
        <v>0101</v>
      </c>
      <c r="R367" s="2" t="str">
        <f>IF($P367="","",'Source - Funds'!G364)</f>
        <v>GENERAL</v>
      </c>
      <c r="S367" s="2">
        <f>IF($P367="","",'Source - Funds'!H364)</f>
        <v>313509</v>
      </c>
    </row>
    <row r="368" spans="16:19" x14ac:dyDescent="0.3">
      <c r="P368" s="2" t="str">
        <f>IF('Source - Funds'!D365="","",IF('Source - Funds'!J365="N",'Source - Funds'!D365,IF('Source - Funds'!I365='Source - Funds'!B365,'Source - Funds'!D365,"")))</f>
        <v>0151</v>
      </c>
      <c r="Q368" s="2" t="str">
        <f>IF($P368="","",'Source - Funds'!F365)</f>
        <v>0101</v>
      </c>
      <c r="R368" s="2" t="str">
        <f>IF($P368="","",'Source - Funds'!G365)</f>
        <v>GENERAL</v>
      </c>
      <c r="S368" s="2">
        <f>IF($P368="","",'Source - Funds'!H365)</f>
        <v>231500</v>
      </c>
    </row>
    <row r="369" spans="16:19" x14ac:dyDescent="0.3">
      <c r="P369" s="2" t="str">
        <f>IF('Source - Funds'!D366="","",IF('Source - Funds'!J366="N",'Source - Funds'!D366,IF('Source - Funds'!I366='Source - Funds'!B366,'Source - Funds'!D366,"")))</f>
        <v>0151</v>
      </c>
      <c r="Q369" s="2" t="str">
        <f>IF($P369="","",'Source - Funds'!F366)</f>
        <v>0061</v>
      </c>
      <c r="R369" s="2" t="str">
        <f>IF($P369="","",'Source - Funds'!G366)</f>
        <v>RAINY DAY</v>
      </c>
      <c r="S369" s="2">
        <f>IF($P369="","",'Source - Funds'!H366)</f>
        <v>0</v>
      </c>
    </row>
    <row r="370" spans="16:19" x14ac:dyDescent="0.3">
      <c r="P370" s="2" t="str">
        <f>IF('Source - Funds'!D367="","",IF('Source - Funds'!J367="N",'Source - Funds'!D367,IF('Source - Funds'!I367='Source - Funds'!B367,'Source - Funds'!D367,"")))</f>
        <v/>
      </c>
      <c r="Q370" s="2" t="str">
        <f>IF($P370="","",'Source - Funds'!F367)</f>
        <v/>
      </c>
      <c r="R370" s="2" t="str">
        <f>IF($P370="","",'Source - Funds'!G367)</f>
        <v/>
      </c>
      <c r="S370" s="2" t="str">
        <f>IF($P370="","",'Source - Funds'!H367)</f>
        <v/>
      </c>
    </row>
    <row r="371" spans="16:19" x14ac:dyDescent="0.3">
      <c r="P371" s="2" t="str">
        <f>IF('Source - Funds'!D368="","",IF('Source - Funds'!J368="N",'Source - Funds'!D368,IF('Source - Funds'!I368='Source - Funds'!B368,'Source - Funds'!D368,"")))</f>
        <v>0153</v>
      </c>
      <c r="Q371" s="2" t="str">
        <f>IF($P371="","",'Source - Funds'!F368)</f>
        <v>0101</v>
      </c>
      <c r="R371" s="2" t="str">
        <f>IF($P371="","",'Source - Funds'!G368)</f>
        <v>GENERAL</v>
      </c>
      <c r="S371" s="2">
        <f>IF($P371="","",'Source - Funds'!H368)</f>
        <v>612449</v>
      </c>
    </row>
    <row r="372" spans="16:19" x14ac:dyDescent="0.3">
      <c r="P372" s="2" t="str">
        <f>IF('Source - Funds'!D369="","",IF('Source - Funds'!J369="N",'Source - Funds'!D369,IF('Source - Funds'!I369='Source - Funds'!B369,'Source - Funds'!D369,"")))</f>
        <v>0154</v>
      </c>
      <c r="Q372" s="2" t="str">
        <f>IF($P372="","",'Source - Funds'!F369)</f>
        <v>0101</v>
      </c>
      <c r="R372" s="2" t="str">
        <f>IF($P372="","",'Source - Funds'!G369)</f>
        <v>GENERAL</v>
      </c>
      <c r="S372" s="2">
        <f>IF($P372="","",'Source - Funds'!H369)</f>
        <v>12763531</v>
      </c>
    </row>
    <row r="373" spans="16:19" x14ac:dyDescent="0.3">
      <c r="P373" s="2" t="str">
        <f>IF('Source - Funds'!D370="","",IF('Source - Funds'!J370="N",'Source - Funds'!D370,IF('Source - Funds'!I370='Source - Funds'!B370,'Source - Funds'!D370,"")))</f>
        <v>0154</v>
      </c>
      <c r="Q373" s="2" t="str">
        <f>IF($P373="","",'Source - Funds'!F370)</f>
        <v>0061</v>
      </c>
      <c r="R373" s="2" t="str">
        <f>IF($P373="","",'Source - Funds'!G370)</f>
        <v>RAINY DAY</v>
      </c>
      <c r="S373" s="2">
        <f>IF($P373="","",'Source - Funds'!H370)</f>
        <v>395000</v>
      </c>
    </row>
    <row r="374" spans="16:19" x14ac:dyDescent="0.3">
      <c r="P374" s="2" t="str">
        <f>IF('Source - Funds'!D371="","",IF('Source - Funds'!J371="N",'Source - Funds'!D371,IF('Source - Funds'!I371='Source - Funds'!B371,'Source - Funds'!D371,"")))</f>
        <v>0154</v>
      </c>
      <c r="Q374" s="2" t="str">
        <f>IF($P374="","",'Source - Funds'!F371)</f>
        <v>2011</v>
      </c>
      <c r="R374" s="2" t="str">
        <f>IF($P374="","",'Source - Funds'!G371)</f>
        <v>LIRF</v>
      </c>
      <c r="S374" s="2">
        <f>IF($P374="","",'Source - Funds'!H371)</f>
        <v>0</v>
      </c>
    </row>
    <row r="375" spans="16:19" x14ac:dyDescent="0.3">
      <c r="P375" s="2" t="str">
        <f>IF('Source - Funds'!D372="","",IF('Source - Funds'!J372="N",'Source - Funds'!D372,IF('Source - Funds'!I372='Source - Funds'!B372,'Source - Funds'!D372,"")))</f>
        <v>0154</v>
      </c>
      <c r="Q375" s="2" t="str">
        <f>IF($P375="","",'Source - Funds'!F372)</f>
        <v>0180</v>
      </c>
      <c r="R375" s="2" t="str">
        <f>IF($P375="","",'Source - Funds'!G372)</f>
        <v>DEBT SERVICE</v>
      </c>
      <c r="S375" s="2">
        <f>IF($P375="","",'Source - Funds'!H372)</f>
        <v>633888</v>
      </c>
    </row>
    <row r="376" spans="16:19" x14ac:dyDescent="0.3">
      <c r="P376" s="2" t="str">
        <f>IF('Source - Funds'!D373="","",IF('Source - Funds'!J373="N",'Source - Funds'!D373,IF('Source - Funds'!I373='Source - Funds'!B373,'Source - Funds'!D373,"")))</f>
        <v>0155</v>
      </c>
      <c r="Q376" s="2" t="str">
        <f>IF($P376="","",'Source - Funds'!F373)</f>
        <v>2011</v>
      </c>
      <c r="R376" s="2" t="str">
        <f>IF($P376="","",'Source - Funds'!G373)</f>
        <v>LIRF</v>
      </c>
      <c r="S376" s="2">
        <f>IF($P376="","",'Source - Funds'!H373)</f>
        <v>447083</v>
      </c>
    </row>
    <row r="377" spans="16:19" x14ac:dyDescent="0.3">
      <c r="P377" s="2" t="str">
        <f>IF('Source - Funds'!D374="","",IF('Source - Funds'!J374="N",'Source - Funds'!D374,IF('Source - Funds'!I374='Source - Funds'!B374,'Source - Funds'!D374,"")))</f>
        <v>0155</v>
      </c>
      <c r="Q377" s="2" t="str">
        <f>IF($P377="","",'Source - Funds'!F374)</f>
        <v>0283</v>
      </c>
      <c r="R377" s="2" t="str">
        <f>IF($P377="","",'Source - Funds'!G374)</f>
        <v>L/R PAYMENT</v>
      </c>
      <c r="S377" s="2">
        <f>IF($P377="","",'Source - Funds'!H374)</f>
        <v>0</v>
      </c>
    </row>
    <row r="378" spans="16:19" x14ac:dyDescent="0.3">
      <c r="P378" s="2" t="str">
        <f>IF('Source - Funds'!D375="","",IF('Source - Funds'!J375="N",'Source - Funds'!D375,IF('Source - Funds'!I375='Source - Funds'!B375,'Source - Funds'!D375,"")))</f>
        <v>0155</v>
      </c>
      <c r="Q378" s="2" t="str">
        <f>IF($P378="","",'Source - Funds'!F375)</f>
        <v>0061</v>
      </c>
      <c r="R378" s="2" t="str">
        <f>IF($P378="","",'Source - Funds'!G375)</f>
        <v>RAINY DAY</v>
      </c>
      <c r="S378" s="2">
        <f>IF($P378="","",'Source - Funds'!H375)</f>
        <v>107052</v>
      </c>
    </row>
    <row r="379" spans="16:19" x14ac:dyDescent="0.3">
      <c r="P379" s="2" t="str">
        <f>IF('Source - Funds'!D376="","",IF('Source - Funds'!J376="N",'Source - Funds'!D376,IF('Source - Funds'!I376='Source - Funds'!B376,'Source - Funds'!D376,"")))</f>
        <v>0155</v>
      </c>
      <c r="Q379" s="2" t="str">
        <f>IF($P379="","",'Source - Funds'!F376)</f>
        <v>0101</v>
      </c>
      <c r="R379" s="2" t="str">
        <f>IF($P379="","",'Source - Funds'!G376)</f>
        <v>GENERAL</v>
      </c>
      <c r="S379" s="2">
        <f>IF($P379="","",'Source - Funds'!H376)</f>
        <v>2511575</v>
      </c>
    </row>
    <row r="380" spans="16:19" x14ac:dyDescent="0.3">
      <c r="P380" s="2" t="str">
        <f>IF('Source - Funds'!D377="","",IF('Source - Funds'!J377="N",'Source - Funds'!D377,IF('Source - Funds'!I377='Source - Funds'!B377,'Source - Funds'!D377,"")))</f>
        <v>0156</v>
      </c>
      <c r="Q380" s="2" t="str">
        <f>IF($P380="","",'Source - Funds'!F377)</f>
        <v>0101</v>
      </c>
      <c r="R380" s="2" t="str">
        <f>IF($P380="","",'Source - Funds'!G377)</f>
        <v>GENERAL</v>
      </c>
      <c r="S380" s="2">
        <f>IF($P380="","",'Source - Funds'!H377)</f>
        <v>99855</v>
      </c>
    </row>
    <row r="381" spans="16:19" x14ac:dyDescent="0.3">
      <c r="P381" s="2" t="str">
        <f>IF('Source - Funds'!D378="","",IF('Source - Funds'!J378="N",'Source - Funds'!D378,IF('Source - Funds'!I378='Source - Funds'!B378,'Source - Funds'!D378,"")))</f>
        <v>0157</v>
      </c>
      <c r="Q381" s="2" t="str">
        <f>IF($P381="","",'Source - Funds'!F378)</f>
        <v>0101</v>
      </c>
      <c r="R381" s="2" t="str">
        <f>IF($P381="","",'Source - Funds'!G378)</f>
        <v>GENERAL</v>
      </c>
      <c r="S381" s="2">
        <f>IF($P381="","",'Source - Funds'!H378)</f>
        <v>127904</v>
      </c>
    </row>
    <row r="382" spans="16:19" x14ac:dyDescent="0.3">
      <c r="P382" s="2" t="str">
        <f>IF('Source - Funds'!D379="","",IF('Source - Funds'!J379="N",'Source - Funds'!D379,IF('Source - Funds'!I379='Source - Funds'!B379,'Source - Funds'!D379,"")))</f>
        <v>0157</v>
      </c>
      <c r="Q382" s="2" t="str">
        <f>IF($P382="","",'Source - Funds'!F379)</f>
        <v>0061</v>
      </c>
      <c r="R382" s="2" t="str">
        <f>IF($P382="","",'Source - Funds'!G379)</f>
        <v>RAINY DAY</v>
      </c>
      <c r="S382" s="2">
        <f>IF($P382="","",'Source - Funds'!H379)</f>
        <v>2160</v>
      </c>
    </row>
    <row r="383" spans="16:19" x14ac:dyDescent="0.3">
      <c r="P383" s="2" t="str">
        <f>IF('Source - Funds'!D380="","",IF('Source - Funds'!J380="N",'Source - Funds'!D380,IF('Source - Funds'!I380='Source - Funds'!B380,'Source - Funds'!D380,"")))</f>
        <v>0157</v>
      </c>
      <c r="Q383" s="2" t="str">
        <f>IF($P383="","",'Source - Funds'!F380)</f>
        <v>2011</v>
      </c>
      <c r="R383" s="2" t="str">
        <f>IF($P383="","",'Source - Funds'!G380)</f>
        <v>LIRF</v>
      </c>
      <c r="S383" s="2">
        <f>IF($P383="","",'Source - Funds'!H380)</f>
        <v>0</v>
      </c>
    </row>
    <row r="384" spans="16:19" x14ac:dyDescent="0.3">
      <c r="P384" s="2" t="str">
        <f>IF('Source - Funds'!D381="","",IF('Source - Funds'!J381="N",'Source - Funds'!D381,IF('Source - Funds'!I381='Source - Funds'!B381,'Source - Funds'!D381,"")))</f>
        <v>0158</v>
      </c>
      <c r="Q384" s="2" t="str">
        <f>IF($P384="","",'Source - Funds'!F381)</f>
        <v>2011</v>
      </c>
      <c r="R384" s="2" t="str">
        <f>IF($P384="","",'Source - Funds'!G381)</f>
        <v>LIRF</v>
      </c>
      <c r="S384" s="2">
        <f>IF($P384="","",'Source - Funds'!H381)</f>
        <v>42500</v>
      </c>
    </row>
    <row r="385" spans="16:19" x14ac:dyDescent="0.3">
      <c r="P385" s="2" t="str">
        <f>IF('Source - Funds'!D382="","",IF('Source - Funds'!J382="N",'Source - Funds'!D382,IF('Source - Funds'!I382='Source - Funds'!B382,'Source - Funds'!D382,"")))</f>
        <v>0158</v>
      </c>
      <c r="Q385" s="2" t="str">
        <f>IF($P385="","",'Source - Funds'!F382)</f>
        <v>0283</v>
      </c>
      <c r="R385" s="2" t="str">
        <f>IF($P385="","",'Source - Funds'!G382)</f>
        <v>L/R PAYMENT</v>
      </c>
      <c r="S385" s="2">
        <f>IF($P385="","",'Source - Funds'!H382)</f>
        <v>37885</v>
      </c>
    </row>
    <row r="386" spans="16:19" x14ac:dyDescent="0.3">
      <c r="P386" s="2" t="str">
        <f>IF('Source - Funds'!D383="","",IF('Source - Funds'!J383="N",'Source - Funds'!D383,IF('Source - Funds'!I383='Source - Funds'!B383,'Source - Funds'!D383,"")))</f>
        <v>0158</v>
      </c>
      <c r="Q386" s="2" t="str">
        <f>IF($P386="","",'Source - Funds'!F383)</f>
        <v>0061</v>
      </c>
      <c r="R386" s="2" t="str">
        <f>IF($P386="","",'Source - Funds'!G383)</f>
        <v>RAINY DAY</v>
      </c>
      <c r="S386" s="2">
        <f>IF($P386="","",'Source - Funds'!H383)</f>
        <v>5500</v>
      </c>
    </row>
    <row r="387" spans="16:19" x14ac:dyDescent="0.3">
      <c r="P387" s="2" t="str">
        <f>IF('Source - Funds'!D384="","",IF('Source - Funds'!J384="N",'Source - Funds'!D384,IF('Source - Funds'!I384='Source - Funds'!B384,'Source - Funds'!D384,"")))</f>
        <v>0158</v>
      </c>
      <c r="Q387" s="2" t="str">
        <f>IF($P387="","",'Source - Funds'!F384)</f>
        <v>0101</v>
      </c>
      <c r="R387" s="2" t="str">
        <f>IF($P387="","",'Source - Funds'!G384)</f>
        <v>GENERAL</v>
      </c>
      <c r="S387" s="2">
        <f>IF($P387="","",'Source - Funds'!H384)</f>
        <v>190088</v>
      </c>
    </row>
    <row r="388" spans="16:19" x14ac:dyDescent="0.3">
      <c r="P388" s="2" t="str">
        <f>IF('Source - Funds'!D385="","",IF('Source - Funds'!J385="N",'Source - Funds'!D385,IF('Source - Funds'!I385='Source - Funds'!B385,'Source - Funds'!D385,"")))</f>
        <v>0159</v>
      </c>
      <c r="Q388" s="2" t="str">
        <f>IF($P388="","",'Source - Funds'!F385)</f>
        <v>0101</v>
      </c>
      <c r="R388" s="2" t="str">
        <f>IF($P388="","",'Source - Funds'!G385)</f>
        <v>GENERAL</v>
      </c>
      <c r="S388" s="2">
        <f>IF($P388="","",'Source - Funds'!H385)</f>
        <v>207416</v>
      </c>
    </row>
    <row r="389" spans="16:19" x14ac:dyDescent="0.3">
      <c r="P389" s="2" t="str">
        <f>IF('Source - Funds'!D386="","",IF('Source - Funds'!J386="N",'Source - Funds'!D386,IF('Source - Funds'!I386='Source - Funds'!B386,'Source - Funds'!D386,"")))</f>
        <v>0159</v>
      </c>
      <c r="Q389" s="2" t="str">
        <f>IF($P389="","",'Source - Funds'!F386)</f>
        <v>0061</v>
      </c>
      <c r="R389" s="2" t="str">
        <f>IF($P389="","",'Source - Funds'!G386)</f>
        <v>RAINY DAY</v>
      </c>
      <c r="S389" s="2">
        <f>IF($P389="","",'Source - Funds'!H386)</f>
        <v>3700</v>
      </c>
    </row>
    <row r="390" spans="16:19" x14ac:dyDescent="0.3">
      <c r="P390" s="2" t="str">
        <f>IF('Source - Funds'!D387="","",IF('Source - Funds'!J387="N",'Source - Funds'!D387,IF('Source - Funds'!I387='Source - Funds'!B387,'Source - Funds'!D387,"")))</f>
        <v>0159</v>
      </c>
      <c r="Q390" s="2" t="str">
        <f>IF($P390="","",'Source - Funds'!F387)</f>
        <v>2011</v>
      </c>
      <c r="R390" s="2" t="str">
        <f>IF($P390="","",'Source - Funds'!G387)</f>
        <v>LIRF</v>
      </c>
      <c r="S390" s="2">
        <f>IF($P390="","",'Source - Funds'!H387)</f>
        <v>10000</v>
      </c>
    </row>
    <row r="391" spans="16:19" x14ac:dyDescent="0.3">
      <c r="P391" s="2" t="str">
        <f>IF('Source - Funds'!D388="","",IF('Source - Funds'!J388="N",'Source - Funds'!D388,IF('Source - Funds'!I388='Source - Funds'!B388,'Source - Funds'!D388,"")))</f>
        <v>0160</v>
      </c>
      <c r="Q391" s="2" t="str">
        <f>IF($P391="","",'Source - Funds'!F388)</f>
        <v>2011</v>
      </c>
      <c r="R391" s="2" t="str">
        <f>IF($P391="","",'Source - Funds'!G388)</f>
        <v>LIRF</v>
      </c>
      <c r="S391" s="2">
        <f>IF($P391="","",'Source - Funds'!H388)</f>
        <v>0</v>
      </c>
    </row>
    <row r="392" spans="16:19" x14ac:dyDescent="0.3">
      <c r="P392" s="2" t="str">
        <f>IF('Source - Funds'!D389="","",IF('Source - Funds'!J389="N",'Source - Funds'!D389,IF('Source - Funds'!I389='Source - Funds'!B389,'Source - Funds'!D389,"")))</f>
        <v>0160</v>
      </c>
      <c r="Q392" s="2" t="str">
        <f>IF($P392="","",'Source - Funds'!F389)</f>
        <v>0181</v>
      </c>
      <c r="R392" s="2" t="str">
        <f>IF($P392="","",'Source - Funds'!G389)</f>
        <v>DEBT PAYMENT</v>
      </c>
      <c r="S392" s="2">
        <f>IF($P392="","",'Source - Funds'!H389)</f>
        <v>226710</v>
      </c>
    </row>
    <row r="393" spans="16:19" x14ac:dyDescent="0.3">
      <c r="P393" s="2" t="str">
        <f>IF('Source - Funds'!D390="","",IF('Source - Funds'!J390="N",'Source - Funds'!D390,IF('Source - Funds'!I390='Source - Funds'!B390,'Source - Funds'!D390,"")))</f>
        <v>0160</v>
      </c>
      <c r="Q393" s="2" t="str">
        <f>IF($P393="","",'Source - Funds'!F390)</f>
        <v>0061</v>
      </c>
      <c r="R393" s="2" t="str">
        <f>IF($P393="","",'Source - Funds'!G390)</f>
        <v>RAINY DAY</v>
      </c>
      <c r="S393" s="2">
        <f>IF($P393="","",'Source - Funds'!H390)</f>
        <v>100000</v>
      </c>
    </row>
    <row r="394" spans="16:19" x14ac:dyDescent="0.3">
      <c r="P394" s="2" t="str">
        <f>IF('Source - Funds'!D391="","",IF('Source - Funds'!J391="N",'Source - Funds'!D391,IF('Source - Funds'!I391='Source - Funds'!B391,'Source - Funds'!D391,"")))</f>
        <v>0160</v>
      </c>
      <c r="Q394" s="2" t="str">
        <f>IF($P394="","",'Source - Funds'!F391)</f>
        <v>0101</v>
      </c>
      <c r="R394" s="2" t="str">
        <f>IF($P394="","",'Source - Funds'!G391)</f>
        <v>GENERAL</v>
      </c>
      <c r="S394" s="2">
        <f>IF($P394="","",'Source - Funds'!H391)</f>
        <v>3482805</v>
      </c>
    </row>
    <row r="395" spans="16:19" x14ac:dyDescent="0.3">
      <c r="P395" s="2" t="str">
        <f>IF('Source - Funds'!D392="","",IF('Source - Funds'!J392="N",'Source - Funds'!D392,IF('Source - Funds'!I392='Source - Funds'!B392,'Source - Funds'!D392,"")))</f>
        <v>0161</v>
      </c>
      <c r="Q395" s="2" t="str">
        <f>IF($P395="","",'Source - Funds'!F392)</f>
        <v>0101</v>
      </c>
      <c r="R395" s="2" t="str">
        <f>IF($P395="","",'Source - Funds'!G392)</f>
        <v>GENERAL</v>
      </c>
      <c r="S395" s="2">
        <f>IF($P395="","",'Source - Funds'!H392)</f>
        <v>1280341</v>
      </c>
    </row>
    <row r="396" spans="16:19" x14ac:dyDescent="0.3">
      <c r="P396" s="2" t="str">
        <f>IF('Source - Funds'!D393="","",IF('Source - Funds'!J393="N",'Source - Funds'!D393,IF('Source - Funds'!I393='Source - Funds'!B393,'Source - Funds'!D393,"")))</f>
        <v>0161</v>
      </c>
      <c r="Q396" s="2" t="str">
        <f>IF($P396="","",'Source - Funds'!F393)</f>
        <v>0061</v>
      </c>
      <c r="R396" s="2" t="str">
        <f>IF($P396="","",'Source - Funds'!G393)</f>
        <v>RAINY DAY</v>
      </c>
      <c r="S396" s="2">
        <f>IF($P396="","",'Source - Funds'!H393)</f>
        <v>160000</v>
      </c>
    </row>
    <row r="397" spans="16:19" x14ac:dyDescent="0.3">
      <c r="P397" s="2" t="str">
        <f>IF('Source - Funds'!D394="","",IF('Source - Funds'!J394="N",'Source - Funds'!D394,IF('Source - Funds'!I394='Source - Funds'!B394,'Source - Funds'!D394,"")))</f>
        <v>0161</v>
      </c>
      <c r="Q397" s="2" t="str">
        <f>IF($P397="","",'Source - Funds'!F394)</f>
        <v>0283</v>
      </c>
      <c r="R397" s="2" t="str">
        <f>IF($P397="","",'Source - Funds'!G394)</f>
        <v>L/R PAYMENT</v>
      </c>
      <c r="S397" s="2">
        <f>IF($P397="","",'Source - Funds'!H394)</f>
        <v>0</v>
      </c>
    </row>
    <row r="398" spans="16:19" x14ac:dyDescent="0.3">
      <c r="P398" s="2" t="str">
        <f>IF('Source - Funds'!D395="","",IF('Source - Funds'!J395="N",'Source - Funds'!D395,IF('Source - Funds'!I395='Source - Funds'!B395,'Source - Funds'!D395,"")))</f>
        <v>0161</v>
      </c>
      <c r="Q398" s="2" t="str">
        <f>IF($P398="","",'Source - Funds'!F395)</f>
        <v>2011</v>
      </c>
      <c r="R398" s="2" t="str">
        <f>IF($P398="","",'Source - Funds'!G395)</f>
        <v>LIRF</v>
      </c>
      <c r="S398" s="2">
        <f>IF($P398="","",'Source - Funds'!H395)</f>
        <v>0</v>
      </c>
    </row>
    <row r="399" spans="16:19" x14ac:dyDescent="0.3">
      <c r="P399" s="2" t="str">
        <f>IF('Source - Funds'!D396="","",IF('Source - Funds'!J396="N",'Source - Funds'!D396,IF('Source - Funds'!I396='Source - Funds'!B396,'Source - Funds'!D396,"")))</f>
        <v>0161</v>
      </c>
      <c r="Q399" s="2" t="str">
        <f>IF($P399="","",'Source - Funds'!F396)</f>
        <v>0180</v>
      </c>
      <c r="R399" s="2" t="str">
        <f>IF($P399="","",'Source - Funds'!G396)</f>
        <v>DEBT SERVICE</v>
      </c>
      <c r="S399" s="2">
        <f>IF($P399="","",'Source - Funds'!H396)</f>
        <v>472488</v>
      </c>
    </row>
    <row r="400" spans="16:19" x14ac:dyDescent="0.3">
      <c r="P400" s="2" t="str">
        <f>IF('Source - Funds'!D397="","",IF('Source - Funds'!J397="N",'Source - Funds'!D397,IF('Source - Funds'!I397='Source - Funds'!B397,'Source - Funds'!D397,"")))</f>
        <v>0162</v>
      </c>
      <c r="Q400" s="2" t="str">
        <f>IF($P400="","",'Source - Funds'!F397)</f>
        <v>0061</v>
      </c>
      <c r="R400" s="2" t="str">
        <f>IF($P400="","",'Source - Funds'!G397)</f>
        <v>RAINY DAY</v>
      </c>
      <c r="S400" s="2">
        <f>IF($P400="","",'Source - Funds'!H397)</f>
        <v>30000</v>
      </c>
    </row>
    <row r="401" spans="16:19" x14ac:dyDescent="0.3">
      <c r="P401" s="2" t="str">
        <f>IF('Source - Funds'!D398="","",IF('Source - Funds'!J398="N",'Source - Funds'!D398,IF('Source - Funds'!I398='Source - Funds'!B398,'Source - Funds'!D398,"")))</f>
        <v>0162</v>
      </c>
      <c r="Q401" s="2" t="str">
        <f>IF($P401="","",'Source - Funds'!F398)</f>
        <v>0101</v>
      </c>
      <c r="R401" s="2" t="str">
        <f>IF($P401="","",'Source - Funds'!G398)</f>
        <v>GENERAL</v>
      </c>
      <c r="S401" s="2">
        <f>IF($P401="","",'Source - Funds'!H398)</f>
        <v>330763</v>
      </c>
    </row>
    <row r="402" spans="16:19" x14ac:dyDescent="0.3">
      <c r="P402" s="2" t="str">
        <f>IF('Source - Funds'!D399="","",IF('Source - Funds'!J399="N",'Source - Funds'!D399,IF('Source - Funds'!I399='Source - Funds'!B399,'Source - Funds'!D399,"")))</f>
        <v>0163</v>
      </c>
      <c r="Q402" s="2" t="str">
        <f>IF($P402="","",'Source - Funds'!F399)</f>
        <v>0101</v>
      </c>
      <c r="R402" s="2" t="str">
        <f>IF($P402="","",'Source - Funds'!G399)</f>
        <v>GENERAL</v>
      </c>
      <c r="S402" s="2">
        <f>IF($P402="","",'Source - Funds'!H399)</f>
        <v>246502</v>
      </c>
    </row>
    <row r="403" spans="16:19" x14ac:dyDescent="0.3">
      <c r="P403" s="2" t="str">
        <f>IF('Source - Funds'!D400="","",IF('Source - Funds'!J400="N",'Source - Funds'!D400,IF('Source - Funds'!I400='Source - Funds'!B400,'Source - Funds'!D400,"")))</f>
        <v>0163</v>
      </c>
      <c r="Q403" s="2" t="str">
        <f>IF($P403="","",'Source - Funds'!F400)</f>
        <v>2011</v>
      </c>
      <c r="R403" s="2" t="str">
        <f>IF($P403="","",'Source - Funds'!G400)</f>
        <v>LIRF</v>
      </c>
      <c r="S403" s="2">
        <f>IF($P403="","",'Source - Funds'!H400)</f>
        <v>10450</v>
      </c>
    </row>
    <row r="404" spans="16:19" x14ac:dyDescent="0.3">
      <c r="P404" s="2" t="str">
        <f>IF('Source - Funds'!D401="","",IF('Source - Funds'!J401="N",'Source - Funds'!D401,IF('Source - Funds'!I401='Source - Funds'!B401,'Source - Funds'!D401,"")))</f>
        <v>0164</v>
      </c>
      <c r="Q404" s="2" t="str">
        <f>IF($P404="","",'Source - Funds'!F401)</f>
        <v>2011</v>
      </c>
      <c r="R404" s="2" t="str">
        <f>IF($P404="","",'Source - Funds'!G401)</f>
        <v>LIRF</v>
      </c>
      <c r="S404" s="2">
        <f>IF($P404="","",'Source - Funds'!H401)</f>
        <v>12000</v>
      </c>
    </row>
    <row r="405" spans="16:19" x14ac:dyDescent="0.3">
      <c r="P405" s="2" t="str">
        <f>IF('Source - Funds'!D402="","",IF('Source - Funds'!J402="N",'Source - Funds'!D402,IF('Source - Funds'!I402='Source - Funds'!B402,'Source - Funds'!D402,"")))</f>
        <v>0164</v>
      </c>
      <c r="Q405" s="2" t="str">
        <f>IF($P405="","",'Source - Funds'!F402)</f>
        <v>0101</v>
      </c>
      <c r="R405" s="2" t="str">
        <f>IF($P405="","",'Source - Funds'!G402)</f>
        <v>GENERAL</v>
      </c>
      <c r="S405" s="2">
        <f>IF($P405="","",'Source - Funds'!H402)</f>
        <v>294861</v>
      </c>
    </row>
    <row r="406" spans="16:19" x14ac:dyDescent="0.3">
      <c r="P406" s="2" t="str">
        <f>IF('Source - Funds'!D403="","",IF('Source - Funds'!J403="N",'Source - Funds'!D403,IF('Source - Funds'!I403='Source - Funds'!B403,'Source - Funds'!D403,"")))</f>
        <v>0166</v>
      </c>
      <c r="Q406" s="2" t="str">
        <f>IF($P406="","",'Source - Funds'!F403)</f>
        <v>0101</v>
      </c>
      <c r="R406" s="2" t="str">
        <f>IF($P406="","",'Source - Funds'!G403)</f>
        <v>GENERAL</v>
      </c>
      <c r="S406" s="2">
        <f>IF($P406="","",'Source - Funds'!H403)</f>
        <v>925400</v>
      </c>
    </row>
    <row r="407" spans="16:19" x14ac:dyDescent="0.3">
      <c r="P407" s="2" t="str">
        <f>IF('Source - Funds'!D404="","",IF('Source - Funds'!J404="N",'Source - Funds'!D404,IF('Source - Funds'!I404='Source - Funds'!B404,'Source - Funds'!D404,"")))</f>
        <v>0166</v>
      </c>
      <c r="Q407" s="2" t="str">
        <f>IF($P407="","",'Source - Funds'!F404)</f>
        <v>0061</v>
      </c>
      <c r="R407" s="2" t="str">
        <f>IF($P407="","",'Source - Funds'!G404)</f>
        <v>RAINY DAY</v>
      </c>
      <c r="S407" s="2">
        <f>IF($P407="","",'Source - Funds'!H404)</f>
        <v>20000</v>
      </c>
    </row>
    <row r="408" spans="16:19" x14ac:dyDescent="0.3">
      <c r="P408" s="2" t="str">
        <f>IF('Source - Funds'!D405="","",IF('Source - Funds'!J405="N",'Source - Funds'!D405,IF('Source - Funds'!I405='Source - Funds'!B405,'Source - Funds'!D405,"")))</f>
        <v>0166</v>
      </c>
      <c r="Q408" s="2" t="str">
        <f>IF($P408="","",'Source - Funds'!F405)</f>
        <v>2011</v>
      </c>
      <c r="R408" s="2" t="str">
        <f>IF($P408="","",'Source - Funds'!G405)</f>
        <v>LIRF</v>
      </c>
      <c r="S408" s="2">
        <f>IF($P408="","",'Source - Funds'!H405)</f>
        <v>90500</v>
      </c>
    </row>
    <row r="409" spans="16:19" x14ac:dyDescent="0.3">
      <c r="P409" s="2" t="str">
        <f>IF('Source - Funds'!D406="","",IF('Source - Funds'!J406="N",'Source - Funds'!D406,IF('Source - Funds'!I406='Source - Funds'!B406,'Source - Funds'!D406,"")))</f>
        <v>0166</v>
      </c>
      <c r="Q409" s="2" t="str">
        <f>IF($P409="","",'Source - Funds'!F406)</f>
        <v>0182</v>
      </c>
      <c r="R409" s="2" t="str">
        <f>IF($P409="","",'Source - Funds'!G406)</f>
        <v>BOND #2</v>
      </c>
      <c r="S409" s="2">
        <f>IF($P409="","",'Source - Funds'!H406)</f>
        <v>278629</v>
      </c>
    </row>
    <row r="410" spans="16:19" x14ac:dyDescent="0.3">
      <c r="P410" s="2" t="str">
        <f>IF('Source - Funds'!D407="","",IF('Source - Funds'!J407="N",'Source - Funds'!D407,IF('Source - Funds'!I407='Source - Funds'!B407,'Source - Funds'!D407,"")))</f>
        <v>0167</v>
      </c>
      <c r="Q410" s="2" t="str">
        <f>IF($P410="","",'Source - Funds'!F407)</f>
        <v>0180</v>
      </c>
      <c r="R410" s="2" t="str">
        <f>IF($P410="","",'Source - Funds'!G407)</f>
        <v>DEBT SERVICE</v>
      </c>
      <c r="S410" s="2">
        <f>IF($P410="","",'Source - Funds'!H407)</f>
        <v>423365</v>
      </c>
    </row>
    <row r="411" spans="16:19" x14ac:dyDescent="0.3">
      <c r="P411" s="2" t="str">
        <f>IF('Source - Funds'!D408="","",IF('Source - Funds'!J408="N",'Source - Funds'!D408,IF('Source - Funds'!I408='Source - Funds'!B408,'Source - Funds'!D408,"")))</f>
        <v>0167</v>
      </c>
      <c r="Q411" s="2" t="str">
        <f>IF($P411="","",'Source - Funds'!F408)</f>
        <v>0061</v>
      </c>
      <c r="R411" s="2" t="str">
        <f>IF($P411="","",'Source - Funds'!G408)</f>
        <v>RAINY DAY</v>
      </c>
      <c r="S411" s="2">
        <f>IF($P411="","",'Source - Funds'!H408)</f>
        <v>0</v>
      </c>
    </row>
    <row r="412" spans="16:19" x14ac:dyDescent="0.3">
      <c r="P412" s="2" t="str">
        <f>IF('Source - Funds'!D409="","",IF('Source - Funds'!J409="N",'Source - Funds'!D409,IF('Source - Funds'!I409='Source - Funds'!B409,'Source - Funds'!D409,"")))</f>
        <v>0167</v>
      </c>
      <c r="Q412" s="2" t="str">
        <f>IF($P412="","",'Source - Funds'!F409)</f>
        <v>0101</v>
      </c>
      <c r="R412" s="2" t="str">
        <f>IF($P412="","",'Source - Funds'!G409)</f>
        <v>GENERAL</v>
      </c>
      <c r="S412" s="2">
        <f>IF($P412="","",'Source - Funds'!H409)</f>
        <v>2448297</v>
      </c>
    </row>
    <row r="413" spans="16:19" x14ac:dyDescent="0.3">
      <c r="P413" s="2" t="str">
        <f>IF('Source - Funds'!D410="","",IF('Source - Funds'!J410="N",'Source - Funds'!D410,IF('Source - Funds'!I410='Source - Funds'!B410,'Source - Funds'!D410,"")))</f>
        <v>0168</v>
      </c>
      <c r="Q413" s="2" t="str">
        <f>IF($P413="","",'Source - Funds'!F410)</f>
        <v>0101</v>
      </c>
      <c r="R413" s="2" t="str">
        <f>IF($P413="","",'Source - Funds'!G410)</f>
        <v>GENERAL</v>
      </c>
      <c r="S413" s="2">
        <f>IF($P413="","",'Source - Funds'!H410)</f>
        <v>525357</v>
      </c>
    </row>
    <row r="414" spans="16:19" x14ac:dyDescent="0.3">
      <c r="P414" s="2" t="str">
        <f>IF('Source - Funds'!D411="","",IF('Source - Funds'!J411="N",'Source - Funds'!D411,IF('Source - Funds'!I411='Source - Funds'!B411,'Source - Funds'!D411,"")))</f>
        <v>0168</v>
      </c>
      <c r="Q414" s="2" t="str">
        <f>IF($P414="","",'Source - Funds'!F411)</f>
        <v>0061</v>
      </c>
      <c r="R414" s="2" t="str">
        <f>IF($P414="","",'Source - Funds'!G411)</f>
        <v>RAINY DAY</v>
      </c>
      <c r="S414" s="2">
        <f>IF($P414="","",'Source - Funds'!H411)</f>
        <v>0</v>
      </c>
    </row>
    <row r="415" spans="16:19" x14ac:dyDescent="0.3">
      <c r="P415" s="2" t="str">
        <f>IF('Source - Funds'!D412="","",IF('Source - Funds'!J412="N",'Source - Funds'!D412,IF('Source - Funds'!I412='Source - Funds'!B412,'Source - Funds'!D412,"")))</f>
        <v>0168</v>
      </c>
      <c r="Q415" s="2" t="str">
        <f>IF($P415="","",'Source - Funds'!F412)</f>
        <v>0180</v>
      </c>
      <c r="R415" s="2" t="str">
        <f>IF($P415="","",'Source - Funds'!G412)</f>
        <v>DEBT SERVICE</v>
      </c>
      <c r="S415" s="2">
        <f>IF($P415="","",'Source - Funds'!H412)</f>
        <v>117900</v>
      </c>
    </row>
    <row r="416" spans="16:19" x14ac:dyDescent="0.3">
      <c r="P416" s="2" t="str">
        <f>IF('Source - Funds'!D413="","",IF('Source - Funds'!J413="N",'Source - Funds'!D413,IF('Source - Funds'!I413='Source - Funds'!B413,'Source - Funds'!D413,"")))</f>
        <v>0169</v>
      </c>
      <c r="Q416" s="2" t="str">
        <f>IF($P416="","",'Source - Funds'!F413)</f>
        <v>0180</v>
      </c>
      <c r="R416" s="2" t="str">
        <f>IF($P416="","",'Source - Funds'!G413)</f>
        <v>DEBT SERVICE</v>
      </c>
      <c r="S416" s="2">
        <f>IF($P416="","",'Source - Funds'!H413)</f>
        <v>384850</v>
      </c>
    </row>
    <row r="417" spans="16:19" x14ac:dyDescent="0.3">
      <c r="P417" s="2" t="str">
        <f>IF('Source - Funds'!D414="","",IF('Source - Funds'!J414="N",'Source - Funds'!D414,IF('Source - Funds'!I414='Source - Funds'!B414,'Source - Funds'!D414,"")))</f>
        <v>0169</v>
      </c>
      <c r="Q417" s="2" t="str">
        <f>IF($P417="","",'Source - Funds'!F414)</f>
        <v>0061</v>
      </c>
      <c r="R417" s="2" t="str">
        <f>IF($P417="","",'Source - Funds'!G414)</f>
        <v>RAINY DAY</v>
      </c>
      <c r="S417" s="2">
        <f>IF($P417="","",'Source - Funds'!H414)</f>
        <v>130000</v>
      </c>
    </row>
    <row r="418" spans="16:19" x14ac:dyDescent="0.3">
      <c r="P418" s="2" t="str">
        <f>IF('Source - Funds'!D415="","",IF('Source - Funds'!J415="N",'Source - Funds'!D415,IF('Source - Funds'!I415='Source - Funds'!B415,'Source - Funds'!D415,"")))</f>
        <v>0169</v>
      </c>
      <c r="Q418" s="2" t="str">
        <f>IF($P418="","",'Source - Funds'!F415)</f>
        <v>0101</v>
      </c>
      <c r="R418" s="2" t="str">
        <f>IF($P418="","",'Source - Funds'!G415)</f>
        <v>GENERAL</v>
      </c>
      <c r="S418" s="2">
        <f>IF($P418="","",'Source - Funds'!H415)</f>
        <v>1500000</v>
      </c>
    </row>
    <row r="419" spans="16:19" x14ac:dyDescent="0.3">
      <c r="P419" s="2" t="str">
        <f>IF('Source - Funds'!D416="","",IF('Source - Funds'!J416="N",'Source - Funds'!D416,IF('Source - Funds'!I416='Source - Funds'!B416,'Source - Funds'!D416,"")))</f>
        <v>0170</v>
      </c>
      <c r="Q419" s="2" t="str">
        <f>IF($P419="","",'Source - Funds'!F416)</f>
        <v>0101</v>
      </c>
      <c r="R419" s="2" t="str">
        <f>IF($P419="","",'Source - Funds'!G416)</f>
        <v>GENERAL</v>
      </c>
      <c r="S419" s="2">
        <f>IF($P419="","",'Source - Funds'!H416)</f>
        <v>256993</v>
      </c>
    </row>
    <row r="420" spans="16:19" x14ac:dyDescent="0.3">
      <c r="P420" s="2" t="str">
        <f>IF('Source - Funds'!D417="","",IF('Source - Funds'!J417="N",'Source - Funds'!D417,IF('Source - Funds'!I417='Source - Funds'!B417,'Source - Funds'!D417,"")))</f>
        <v>0171</v>
      </c>
      <c r="Q420" s="2" t="str">
        <f>IF($P420="","",'Source - Funds'!F417)</f>
        <v>0101</v>
      </c>
      <c r="R420" s="2" t="str">
        <f>IF($P420="","",'Source - Funds'!G417)</f>
        <v>GENERAL</v>
      </c>
      <c r="S420" s="2">
        <f>IF($P420="","",'Source - Funds'!H417)</f>
        <v>182765</v>
      </c>
    </row>
    <row r="421" spans="16:19" x14ac:dyDescent="0.3">
      <c r="P421" s="2" t="str">
        <f>IF('Source - Funds'!D418="","",IF('Source - Funds'!J418="N",'Source - Funds'!D418,IF('Source - Funds'!I418='Source - Funds'!B418,'Source - Funds'!D418,"")))</f>
        <v>0171</v>
      </c>
      <c r="Q421" s="2" t="str">
        <f>IF($P421="","",'Source - Funds'!F418)</f>
        <v>0061</v>
      </c>
      <c r="R421" s="2" t="str">
        <f>IF($P421="","",'Source - Funds'!G418)</f>
        <v>RAINY DAY</v>
      </c>
      <c r="S421" s="2">
        <f>IF($P421="","",'Source - Funds'!H418)</f>
        <v>9500</v>
      </c>
    </row>
    <row r="422" spans="16:19" x14ac:dyDescent="0.3">
      <c r="P422" s="2" t="str">
        <f>IF('Source - Funds'!D419="","",IF('Source - Funds'!J419="N",'Source - Funds'!D419,IF('Source - Funds'!I419='Source - Funds'!B419,'Source - Funds'!D419,"")))</f>
        <v>0171</v>
      </c>
      <c r="Q422" s="2" t="str">
        <f>IF($P422="","",'Source - Funds'!F419)</f>
        <v>2011</v>
      </c>
      <c r="R422" s="2" t="str">
        <f>IF($P422="","",'Source - Funds'!G419)</f>
        <v>LIRF</v>
      </c>
      <c r="S422" s="2">
        <f>IF($P422="","",'Source - Funds'!H419)</f>
        <v>38500</v>
      </c>
    </row>
    <row r="423" spans="16:19" x14ac:dyDescent="0.3">
      <c r="P423" s="2" t="str">
        <f>IF('Source - Funds'!D420="","",IF('Source - Funds'!J420="N",'Source - Funds'!D420,IF('Source - Funds'!I420='Source - Funds'!B420,'Source - Funds'!D420,"")))</f>
        <v>0171</v>
      </c>
      <c r="Q423" s="2" t="str">
        <f>IF($P423="","",'Source - Funds'!F420)</f>
        <v>0283</v>
      </c>
      <c r="R423" s="2" t="str">
        <f>IF($P423="","",'Source - Funds'!G420)</f>
        <v>L/R PAYMENT</v>
      </c>
      <c r="S423" s="2">
        <f>IF($P423="","",'Source - Funds'!H420)</f>
        <v>85438</v>
      </c>
    </row>
    <row r="424" spans="16:19" x14ac:dyDescent="0.3">
      <c r="P424" s="2" t="str">
        <f>IF('Source - Funds'!D421="","",IF('Source - Funds'!J421="N",'Source - Funds'!D421,IF('Source - Funds'!I421='Source - Funds'!B421,'Source - Funds'!D421,"")))</f>
        <v>0172</v>
      </c>
      <c r="Q424" s="2" t="str">
        <f>IF($P424="","",'Source - Funds'!F421)</f>
        <v>0283</v>
      </c>
      <c r="R424" s="2" t="str">
        <f>IF($P424="","",'Source - Funds'!G421)</f>
        <v>L/R PAYMENT</v>
      </c>
      <c r="S424" s="2">
        <f>IF($P424="","",'Source - Funds'!H421)</f>
        <v>165000</v>
      </c>
    </row>
    <row r="425" spans="16:19" x14ac:dyDescent="0.3">
      <c r="P425" s="2" t="str">
        <f>IF('Source - Funds'!D422="","",IF('Source - Funds'!J422="N",'Source - Funds'!D422,IF('Source - Funds'!I422='Source - Funds'!B422,'Source - Funds'!D422,"")))</f>
        <v>0172</v>
      </c>
      <c r="Q425" s="2" t="str">
        <f>IF($P425="","",'Source - Funds'!F422)</f>
        <v>0061</v>
      </c>
      <c r="R425" s="2" t="str">
        <f>IF($P425="","",'Source - Funds'!G422)</f>
        <v>RAINY DAY</v>
      </c>
      <c r="S425" s="2">
        <f>IF($P425="","",'Source - Funds'!H422)</f>
        <v>12000</v>
      </c>
    </row>
    <row r="426" spans="16:19" x14ac:dyDescent="0.3">
      <c r="P426" s="2" t="str">
        <f>IF('Source - Funds'!D423="","",IF('Source - Funds'!J423="N",'Source - Funds'!D423,IF('Source - Funds'!I423='Source - Funds'!B423,'Source - Funds'!D423,"")))</f>
        <v>0172</v>
      </c>
      <c r="Q426" s="2" t="str">
        <f>IF($P426="","",'Source - Funds'!F423)</f>
        <v>0101</v>
      </c>
      <c r="R426" s="2" t="str">
        <f>IF($P426="","",'Source - Funds'!G423)</f>
        <v>GENERAL</v>
      </c>
      <c r="S426" s="2">
        <f>IF($P426="","",'Source - Funds'!H423)</f>
        <v>297200</v>
      </c>
    </row>
    <row r="427" spans="16:19" x14ac:dyDescent="0.3">
      <c r="P427" s="2" t="str">
        <f>IF('Source - Funds'!D424="","",IF('Source - Funds'!J424="N",'Source - Funds'!D424,IF('Source - Funds'!I424='Source - Funds'!B424,'Source - Funds'!D424,"")))</f>
        <v>0173</v>
      </c>
      <c r="Q427" s="2" t="str">
        <f>IF($P427="","",'Source - Funds'!F424)</f>
        <v>0101</v>
      </c>
      <c r="R427" s="2" t="str">
        <f>IF($P427="","",'Source - Funds'!G424)</f>
        <v>GENERAL</v>
      </c>
      <c r="S427" s="2">
        <f>IF($P427="","",'Source - Funds'!H424)</f>
        <v>508380</v>
      </c>
    </row>
    <row r="428" spans="16:19" x14ac:dyDescent="0.3">
      <c r="P428" s="2" t="str">
        <f>IF('Source - Funds'!D425="","",IF('Source - Funds'!J425="N",'Source - Funds'!D425,IF('Source - Funds'!I425='Source - Funds'!B425,'Source - Funds'!D425,"")))</f>
        <v>0173</v>
      </c>
      <c r="Q428" s="2" t="str">
        <f>IF($P428="","",'Source - Funds'!F425)</f>
        <v>0061</v>
      </c>
      <c r="R428" s="2" t="str">
        <f>IF($P428="","",'Source - Funds'!G425)</f>
        <v>RAINY DAY</v>
      </c>
      <c r="S428" s="2">
        <f>IF($P428="","",'Source - Funds'!H425)</f>
        <v>6000</v>
      </c>
    </row>
    <row r="429" spans="16:19" x14ac:dyDescent="0.3">
      <c r="P429" s="2" t="str">
        <f>IF('Source - Funds'!D426="","",IF('Source - Funds'!J426="N",'Source - Funds'!D426,IF('Source - Funds'!I426='Source - Funds'!B426,'Source - Funds'!D426,"")))</f>
        <v>0173</v>
      </c>
      <c r="Q429" s="2" t="str">
        <f>IF($P429="","",'Source - Funds'!F426)</f>
        <v>2011</v>
      </c>
      <c r="R429" s="2" t="str">
        <f>IF($P429="","",'Source - Funds'!G426)</f>
        <v>LIRF</v>
      </c>
      <c r="S429" s="2">
        <f>IF($P429="","",'Source - Funds'!H426)</f>
        <v>6000</v>
      </c>
    </row>
    <row r="430" spans="16:19" x14ac:dyDescent="0.3">
      <c r="P430" s="2" t="str">
        <f>IF('Source - Funds'!D427="","",IF('Source - Funds'!J427="N",'Source - Funds'!D427,IF('Source - Funds'!I427='Source - Funds'!B427,'Source - Funds'!D427,"")))</f>
        <v>0173</v>
      </c>
      <c r="Q430" s="2" t="str">
        <f>IF($P430="","",'Source - Funds'!F427)</f>
        <v>0180</v>
      </c>
      <c r="R430" s="2" t="str">
        <f>IF($P430="","",'Source - Funds'!G427)</f>
        <v>DEBT SERVICE</v>
      </c>
      <c r="S430" s="2">
        <f>IF($P430="","",'Source - Funds'!H427)</f>
        <v>150000</v>
      </c>
    </row>
    <row r="431" spans="16:19" x14ac:dyDescent="0.3">
      <c r="P431" s="2" t="str">
        <f>IF('Source - Funds'!D428="","",IF('Source - Funds'!J428="N",'Source - Funds'!D428,IF('Source - Funds'!I428='Source - Funds'!B428,'Source - Funds'!D428,"")))</f>
        <v>0264</v>
      </c>
      <c r="Q431" s="2" t="str">
        <f>IF($P431="","",'Source - Funds'!F428)</f>
        <v>0283</v>
      </c>
      <c r="R431" s="2" t="str">
        <f>IF($P431="","",'Source - Funds'!G428)</f>
        <v>L/R PAYMENT</v>
      </c>
      <c r="S431" s="2">
        <f>IF($P431="","",'Source - Funds'!H428)</f>
        <v>180250</v>
      </c>
    </row>
    <row r="432" spans="16:19" x14ac:dyDescent="0.3">
      <c r="P432" s="2" t="str">
        <f>IF('Source - Funds'!D429="","",IF('Source - Funds'!J429="N",'Source - Funds'!D429,IF('Source - Funds'!I429='Source - Funds'!B429,'Source - Funds'!D429,"")))</f>
        <v>0264</v>
      </c>
      <c r="Q432" s="2" t="str">
        <f>IF($P432="","",'Source - Funds'!F429)</f>
        <v>0101</v>
      </c>
      <c r="R432" s="2" t="str">
        <f>IF($P432="","",'Source - Funds'!G429)</f>
        <v>GENERAL</v>
      </c>
      <c r="S432" s="2">
        <f>IF($P432="","",'Source - Funds'!H429)</f>
        <v>1468467</v>
      </c>
    </row>
    <row r="433" spans="16:19" x14ac:dyDescent="0.3">
      <c r="P433" s="2" t="str">
        <f>IF('Source - Funds'!D430="","",IF('Source - Funds'!J430="N",'Source - Funds'!D430,IF('Source - Funds'!I430='Source - Funds'!B430,'Source - Funds'!D430,"")))</f>
        <v>0176</v>
      </c>
      <c r="Q433" s="2" t="str">
        <f>IF($P433="","",'Source - Funds'!F430)</f>
        <v>0101</v>
      </c>
      <c r="R433" s="2" t="str">
        <f>IF($P433="","",'Source - Funds'!G430)</f>
        <v>GENERAL</v>
      </c>
      <c r="S433" s="2">
        <f>IF($P433="","",'Source - Funds'!H430)</f>
        <v>122819</v>
      </c>
    </row>
    <row r="434" spans="16:19" x14ac:dyDescent="0.3">
      <c r="P434" s="2" t="str">
        <f>IF('Source - Funds'!D431="","",IF('Source - Funds'!J431="N",'Source - Funds'!D431,IF('Source - Funds'!I431='Source - Funds'!B431,'Source - Funds'!D431,"")))</f>
        <v>0292</v>
      </c>
      <c r="Q434" s="2" t="str">
        <f>IF($P434="","",'Source - Funds'!F431)</f>
        <v>0101</v>
      </c>
      <c r="R434" s="2" t="str">
        <f>IF($P434="","",'Source - Funds'!G431)</f>
        <v>GENERAL</v>
      </c>
      <c r="S434" s="2">
        <f>IF($P434="","",'Source - Funds'!H431)</f>
        <v>660144</v>
      </c>
    </row>
    <row r="435" spans="16:19" x14ac:dyDescent="0.3">
      <c r="P435" s="2" t="str">
        <f>IF('Source - Funds'!D432="","",IF('Source - Funds'!J432="N",'Source - Funds'!D432,IF('Source - Funds'!I432='Source - Funds'!B432,'Source - Funds'!D432,"")))</f>
        <v>0324</v>
      </c>
      <c r="Q435" s="2" t="str">
        <f>IF($P435="","",'Source - Funds'!F432)</f>
        <v>0101</v>
      </c>
      <c r="R435" s="2" t="str">
        <f>IF($P435="","",'Source - Funds'!G432)</f>
        <v>GENERAL</v>
      </c>
      <c r="S435" s="2">
        <f>IF($P435="","",'Source - Funds'!H432)</f>
        <v>1395922</v>
      </c>
    </row>
    <row r="436" spans="16:19" x14ac:dyDescent="0.3">
      <c r="P436" s="2" t="str">
        <f>IF('Source - Funds'!D433="","",IF('Source - Funds'!J433="N",'Source - Funds'!D433,IF('Source - Funds'!I433='Source - Funds'!B433,'Source - Funds'!D433,"")))</f>
        <v>0288</v>
      </c>
      <c r="Q436" s="2" t="str">
        <f>IF($P436="","",'Source - Funds'!F433)</f>
        <v>0101</v>
      </c>
      <c r="R436" s="2" t="str">
        <f>IF($P436="","",'Source - Funds'!G433)</f>
        <v>GENERAL</v>
      </c>
      <c r="S436" s="2">
        <f>IF($P436="","",'Source - Funds'!H433)</f>
        <v>817173</v>
      </c>
    </row>
    <row r="437" spans="16:19" x14ac:dyDescent="0.3">
      <c r="P437" s="2" t="str">
        <f>IF('Source - Funds'!D434="","",IF('Source - Funds'!J434="N",'Source - Funds'!D434,IF('Source - Funds'!I434='Source - Funds'!B434,'Source - Funds'!D434,"")))</f>
        <v>0184</v>
      </c>
      <c r="Q437" s="2" t="str">
        <f>IF($P437="","",'Source - Funds'!F434)</f>
        <v>0101</v>
      </c>
      <c r="R437" s="2" t="str">
        <f>IF($P437="","",'Source - Funds'!G434)</f>
        <v>GENERAL</v>
      </c>
      <c r="S437" s="2">
        <f>IF($P437="","",'Source - Funds'!H434)</f>
        <v>4723213</v>
      </c>
    </row>
    <row r="438" spans="16:19" x14ac:dyDescent="0.3">
      <c r="P438" s="2" t="str">
        <f>IF('Source - Funds'!D435="","",IF('Source - Funds'!J435="N",'Source - Funds'!D435,IF('Source - Funds'!I435='Source - Funds'!B435,'Source - Funds'!D435,"")))</f>
        <v>0185</v>
      </c>
      <c r="Q438" s="2" t="str">
        <f>IF($P438="","",'Source - Funds'!F435)</f>
        <v>0101</v>
      </c>
      <c r="R438" s="2" t="str">
        <f>IF($P438="","",'Source - Funds'!G435)</f>
        <v>GENERAL</v>
      </c>
      <c r="S438" s="2">
        <f>IF($P438="","",'Source - Funds'!H435)</f>
        <v>8041719</v>
      </c>
    </row>
    <row r="439" spans="16:19" x14ac:dyDescent="0.3">
      <c r="P439" s="2" t="str">
        <f>IF('Source - Funds'!D436="","",IF('Source - Funds'!J436="N",'Source - Funds'!D436,IF('Source - Funds'!I436='Source - Funds'!B436,'Source - Funds'!D436,"")))</f>
        <v>0185</v>
      </c>
      <c r="Q439" s="2" t="str">
        <f>IF($P439="","",'Source - Funds'!F436)</f>
        <v>0061</v>
      </c>
      <c r="R439" s="2" t="str">
        <f>IF($P439="","",'Source - Funds'!G436)</f>
        <v>RAINY DAY</v>
      </c>
      <c r="S439" s="2">
        <f>IF($P439="","",'Source - Funds'!H436)</f>
        <v>1659564</v>
      </c>
    </row>
    <row r="440" spans="16:19" x14ac:dyDescent="0.3">
      <c r="P440" s="2" t="str">
        <f>IF('Source - Funds'!D437="","",IF('Source - Funds'!J437="N",'Source - Funds'!D437,IF('Source - Funds'!I437='Source - Funds'!B437,'Source - Funds'!D437,"")))</f>
        <v>0187</v>
      </c>
      <c r="Q440" s="2" t="str">
        <f>IF($P440="","",'Source - Funds'!F437)</f>
        <v>0101</v>
      </c>
      <c r="R440" s="2" t="str">
        <f>IF($P440="","",'Source - Funds'!G437)</f>
        <v>GENERAL</v>
      </c>
      <c r="S440" s="2">
        <f>IF($P440="","",'Source - Funds'!H437)</f>
        <v>318500</v>
      </c>
    </row>
    <row r="441" spans="16:19" x14ac:dyDescent="0.3">
      <c r="P441" s="2" t="str">
        <f>IF('Source - Funds'!D438="","",IF('Source - Funds'!J438="N",'Source - Funds'!D438,IF('Source - Funds'!I438='Source - Funds'!B438,'Source - Funds'!D438,"")))</f>
        <v>0188</v>
      </c>
      <c r="Q441" s="2" t="str">
        <f>IF($P441="","",'Source - Funds'!F438)</f>
        <v>0101</v>
      </c>
      <c r="R441" s="2" t="str">
        <f>IF($P441="","",'Source - Funds'!G438)</f>
        <v>GENERAL</v>
      </c>
      <c r="S441" s="2">
        <f>IF($P441="","",'Source - Funds'!H438)</f>
        <v>428060</v>
      </c>
    </row>
    <row r="442" spans="16:19" x14ac:dyDescent="0.3">
      <c r="P442" s="2" t="str">
        <f>IF('Source - Funds'!D439="","",IF('Source - Funds'!J439="N",'Source - Funds'!D439,IF('Source - Funds'!I439='Source - Funds'!B439,'Source - Funds'!D439,"")))</f>
        <v>0188</v>
      </c>
      <c r="Q442" s="2" t="str">
        <f>IF($P442="","",'Source - Funds'!F439)</f>
        <v>0180</v>
      </c>
      <c r="R442" s="2" t="str">
        <f>IF($P442="","",'Source - Funds'!G439)</f>
        <v>DEBT SERVICE</v>
      </c>
      <c r="S442" s="2">
        <f>IF($P442="","",'Source - Funds'!H439)</f>
        <v>46995</v>
      </c>
    </row>
    <row r="443" spans="16:19" x14ac:dyDescent="0.3">
      <c r="P443" s="2" t="str">
        <f>IF('Source - Funds'!D440="","",IF('Source - Funds'!J440="N",'Source - Funds'!D440,IF('Source - Funds'!I440='Source - Funds'!B440,'Source - Funds'!D440,"")))</f>
        <v>0269</v>
      </c>
      <c r="Q443" s="2" t="str">
        <f>IF($P443="","",'Source - Funds'!F440)</f>
        <v>0101</v>
      </c>
      <c r="R443" s="2" t="str">
        <f>IF($P443="","",'Source - Funds'!G440)</f>
        <v>GENERAL</v>
      </c>
      <c r="S443" s="2">
        <f>IF($P443="","",'Source - Funds'!H440)</f>
        <v>2324742</v>
      </c>
    </row>
    <row r="444" spans="16:19" x14ac:dyDescent="0.3">
      <c r="P444" s="2" t="str">
        <f>IF('Source - Funds'!D441="","",IF('Source - Funds'!J441="N",'Source - Funds'!D441,IF('Source - Funds'!I441='Source - Funds'!B441,'Source - Funds'!D441,"")))</f>
        <v>0189</v>
      </c>
      <c r="Q444" s="2" t="str">
        <f>IF($P444="","",'Source - Funds'!F441)</f>
        <v>0101</v>
      </c>
      <c r="R444" s="2" t="str">
        <f>IF($P444="","",'Source - Funds'!G441)</f>
        <v>GENERAL</v>
      </c>
      <c r="S444" s="2">
        <f>IF($P444="","",'Source - Funds'!H441)</f>
        <v>254400</v>
      </c>
    </row>
    <row r="445" spans="16:19" x14ac:dyDescent="0.3">
      <c r="P445" s="2" t="str">
        <f>IF('Source - Funds'!D442="","",IF('Source - Funds'!J442="N",'Source - Funds'!D442,IF('Source - Funds'!I442='Source - Funds'!B442,'Source - Funds'!D442,"")))</f>
        <v>0189</v>
      </c>
      <c r="Q445" s="2" t="str">
        <f>IF($P445="","",'Source - Funds'!F442)</f>
        <v>0061</v>
      </c>
      <c r="R445" s="2" t="str">
        <f>IF($P445="","",'Source - Funds'!G442)</f>
        <v>RAINY DAY</v>
      </c>
      <c r="S445" s="2">
        <f>IF($P445="","",'Source - Funds'!H442)</f>
        <v>3236</v>
      </c>
    </row>
    <row r="446" spans="16:19" x14ac:dyDescent="0.3">
      <c r="P446" s="2" t="str">
        <f>IF('Source - Funds'!D443="","",IF('Source - Funds'!J443="N",'Source - Funds'!D443,IF('Source - Funds'!I443='Source - Funds'!B443,'Source - Funds'!D443,"")))</f>
        <v>0189</v>
      </c>
      <c r="Q446" s="2" t="str">
        <f>IF($P446="","",'Source - Funds'!F443)</f>
        <v>2011</v>
      </c>
      <c r="R446" s="2" t="str">
        <f>IF($P446="","",'Source - Funds'!G443)</f>
        <v>LIRF</v>
      </c>
      <c r="S446" s="2">
        <f>IF($P446="","",'Source - Funds'!H443)</f>
        <v>12265</v>
      </c>
    </row>
    <row r="447" spans="16:19" x14ac:dyDescent="0.3">
      <c r="P447" s="2" t="str">
        <f>IF('Source - Funds'!D444="","",IF('Source - Funds'!J444="N",'Source - Funds'!D444,IF('Source - Funds'!I444='Source - Funds'!B444,'Source - Funds'!D444,"")))</f>
        <v>0189</v>
      </c>
      <c r="Q447" s="2" t="str">
        <f>IF($P447="","",'Source - Funds'!F444)</f>
        <v>0283</v>
      </c>
      <c r="R447" s="2" t="str">
        <f>IF($P447="","",'Source - Funds'!G444)</f>
        <v>L/R PAYMENT</v>
      </c>
      <c r="S447" s="2">
        <f>IF($P447="","",'Source - Funds'!H444)</f>
        <v>50801</v>
      </c>
    </row>
    <row r="448" spans="16:19" x14ac:dyDescent="0.3">
      <c r="P448" s="2" t="str">
        <f>IF('Source - Funds'!D445="","",IF('Source - Funds'!J445="N",'Source - Funds'!D445,IF('Source - Funds'!I445='Source - Funds'!B445,'Source - Funds'!D445,"")))</f>
        <v>0190</v>
      </c>
      <c r="Q448" s="2" t="str">
        <f>IF($P448="","",'Source - Funds'!F445)</f>
        <v>2011</v>
      </c>
      <c r="R448" s="2" t="str">
        <f>IF($P448="","",'Source - Funds'!G445)</f>
        <v>LIRF</v>
      </c>
      <c r="S448" s="2">
        <f>IF($P448="","",'Source - Funds'!H445)</f>
        <v>0</v>
      </c>
    </row>
    <row r="449" spans="16:19" x14ac:dyDescent="0.3">
      <c r="P449" s="2" t="str">
        <f>IF('Source - Funds'!D446="","",IF('Source - Funds'!J446="N",'Source - Funds'!D446,IF('Source - Funds'!I446='Source - Funds'!B446,'Source - Funds'!D446,"")))</f>
        <v>0190</v>
      </c>
      <c r="Q449" s="2" t="str">
        <f>IF($P449="","",'Source - Funds'!F446)</f>
        <v>0180</v>
      </c>
      <c r="R449" s="2" t="str">
        <f>IF($P449="","",'Source - Funds'!G446)</f>
        <v>DEBT SERVICE</v>
      </c>
      <c r="S449" s="2">
        <f>IF($P449="","",'Source - Funds'!H446)</f>
        <v>29517</v>
      </c>
    </row>
    <row r="450" spans="16:19" x14ac:dyDescent="0.3">
      <c r="P450" s="2" t="str">
        <f>IF('Source - Funds'!D447="","",IF('Source - Funds'!J447="N",'Source - Funds'!D447,IF('Source - Funds'!I447='Source - Funds'!B447,'Source - Funds'!D447,"")))</f>
        <v>0190</v>
      </c>
      <c r="Q450" s="2" t="str">
        <f>IF($P450="","",'Source - Funds'!F447)</f>
        <v>0061</v>
      </c>
      <c r="R450" s="2" t="str">
        <f>IF($P450="","",'Source - Funds'!G447)</f>
        <v>RAINY DAY</v>
      </c>
      <c r="S450" s="2">
        <f>IF($P450="","",'Source - Funds'!H447)</f>
        <v>0</v>
      </c>
    </row>
    <row r="451" spans="16:19" x14ac:dyDescent="0.3">
      <c r="P451" s="2" t="str">
        <f>IF('Source - Funds'!D448="","",IF('Source - Funds'!J448="N",'Source - Funds'!D448,IF('Source - Funds'!I448='Source - Funds'!B448,'Source - Funds'!D448,"")))</f>
        <v>0190</v>
      </c>
      <c r="Q451" s="2" t="str">
        <f>IF($P451="","",'Source - Funds'!F448)</f>
        <v>0101</v>
      </c>
      <c r="R451" s="2" t="str">
        <f>IF($P451="","",'Source - Funds'!G448)</f>
        <v>GENERAL</v>
      </c>
      <c r="S451" s="2">
        <f>IF($P451="","",'Source - Funds'!H448)</f>
        <v>141375</v>
      </c>
    </row>
    <row r="452" spans="16:19" x14ac:dyDescent="0.3">
      <c r="P452" s="2" t="str">
        <f>IF('Source - Funds'!D449="","",IF('Source - Funds'!J449="N",'Source - Funds'!D449,IF('Source - Funds'!I449='Source - Funds'!B449,'Source - Funds'!D449,"")))</f>
        <v>0191</v>
      </c>
      <c r="Q452" s="2" t="str">
        <f>IF($P452="","",'Source - Funds'!F449)</f>
        <v>0101</v>
      </c>
      <c r="R452" s="2" t="str">
        <f>IF($P452="","",'Source - Funds'!G449)</f>
        <v>GENERAL</v>
      </c>
      <c r="S452" s="2">
        <f>IF($P452="","",'Source - Funds'!H449)</f>
        <v>1358339</v>
      </c>
    </row>
    <row r="453" spans="16:19" x14ac:dyDescent="0.3">
      <c r="P453" s="2" t="str">
        <f>IF('Source - Funds'!D450="","",IF('Source - Funds'!J450="N",'Source - Funds'!D450,IF('Source - Funds'!I450='Source - Funds'!B450,'Source - Funds'!D450,"")))</f>
        <v>0191</v>
      </c>
      <c r="Q453" s="2" t="str">
        <f>IF($P453="","",'Source - Funds'!F450)</f>
        <v>0180</v>
      </c>
      <c r="R453" s="2" t="str">
        <f>IF($P453="","",'Source - Funds'!G450)</f>
        <v>DEBT SERVICE</v>
      </c>
      <c r="S453" s="2">
        <f>IF($P453="","",'Source - Funds'!H450)</f>
        <v>135938</v>
      </c>
    </row>
    <row r="454" spans="16:19" x14ac:dyDescent="0.3">
      <c r="P454" s="2" t="str">
        <f>IF('Source - Funds'!D451="","",IF('Source - Funds'!J451="N",'Source - Funds'!D451,IF('Source - Funds'!I451='Source - Funds'!B451,'Source - Funds'!D451,"")))</f>
        <v>0191</v>
      </c>
      <c r="Q454" s="2" t="str">
        <f>IF($P454="","",'Source - Funds'!F451)</f>
        <v>2011</v>
      </c>
      <c r="R454" s="2" t="str">
        <f>IF($P454="","",'Source - Funds'!G451)</f>
        <v>LIRF</v>
      </c>
      <c r="S454" s="2">
        <f>IF($P454="","",'Source - Funds'!H451)</f>
        <v>100000</v>
      </c>
    </row>
    <row r="455" spans="16:19" x14ac:dyDescent="0.3">
      <c r="P455" s="2" t="str">
        <f>IF('Source - Funds'!D452="","",IF('Source - Funds'!J452="N",'Source - Funds'!D452,IF('Source - Funds'!I452='Source - Funds'!B452,'Source - Funds'!D452,"")))</f>
        <v>0192</v>
      </c>
      <c r="Q455" s="2" t="str">
        <f>IF($P455="","",'Source - Funds'!F452)</f>
        <v>0180</v>
      </c>
      <c r="R455" s="2" t="str">
        <f>IF($P455="","",'Source - Funds'!G452)</f>
        <v>DEBT SERVICE</v>
      </c>
      <c r="S455" s="2">
        <f>IF($P455="","",'Source - Funds'!H452)</f>
        <v>0</v>
      </c>
    </row>
    <row r="456" spans="16:19" x14ac:dyDescent="0.3">
      <c r="P456" s="2" t="str">
        <f>IF('Source - Funds'!D453="","",IF('Source - Funds'!J453="N",'Source - Funds'!D453,IF('Source - Funds'!I453='Source - Funds'!B453,'Source - Funds'!D453,"")))</f>
        <v>0192</v>
      </c>
      <c r="Q456" s="2" t="str">
        <f>IF($P456="","",'Source - Funds'!F453)</f>
        <v>0101</v>
      </c>
      <c r="R456" s="2" t="str">
        <f>IF($P456="","",'Source - Funds'!G453)</f>
        <v>GENERAL</v>
      </c>
      <c r="S456" s="2">
        <f>IF($P456="","",'Source - Funds'!H453)</f>
        <v>123011</v>
      </c>
    </row>
    <row r="457" spans="16:19" x14ac:dyDescent="0.3">
      <c r="P457" s="2" t="str">
        <f>IF('Source - Funds'!D454="","",IF('Source - Funds'!J454="N",'Source - Funds'!D454,IF('Source - Funds'!I454='Source - Funds'!B454,'Source - Funds'!D454,"")))</f>
        <v>0192</v>
      </c>
      <c r="Q457" s="2" t="str">
        <f>IF($P457="","",'Source - Funds'!F454)</f>
        <v>0061</v>
      </c>
      <c r="R457" s="2" t="str">
        <f>IF($P457="","",'Source - Funds'!G454)</f>
        <v>RAINY DAY</v>
      </c>
      <c r="S457" s="2">
        <f>IF($P457="","",'Source - Funds'!H454)</f>
        <v>0</v>
      </c>
    </row>
    <row r="458" spans="16:19" x14ac:dyDescent="0.3">
      <c r="P458" s="2" t="str">
        <f>IF('Source - Funds'!D455="","",IF('Source - Funds'!J455="N",'Source - Funds'!D455,IF('Source - Funds'!I455='Source - Funds'!B455,'Source - Funds'!D455,"")))</f>
        <v>0193</v>
      </c>
      <c r="Q458" s="2" t="str">
        <f>IF($P458="","",'Source - Funds'!F455)</f>
        <v>0061</v>
      </c>
      <c r="R458" s="2" t="str">
        <f>IF($P458="","",'Source - Funds'!G455)</f>
        <v>RAINY DAY</v>
      </c>
      <c r="S458" s="2">
        <f>IF($P458="","",'Source - Funds'!H455)</f>
        <v>75000</v>
      </c>
    </row>
    <row r="459" spans="16:19" x14ac:dyDescent="0.3">
      <c r="P459" s="2" t="str">
        <f>IF('Source - Funds'!D456="","",IF('Source - Funds'!J456="N",'Source - Funds'!D456,IF('Source - Funds'!I456='Source - Funds'!B456,'Source - Funds'!D456,"")))</f>
        <v>0193</v>
      </c>
      <c r="Q459" s="2" t="str">
        <f>IF($P459="","",'Source - Funds'!F456)</f>
        <v>0101</v>
      </c>
      <c r="R459" s="2" t="str">
        <f>IF($P459="","",'Source - Funds'!G456)</f>
        <v>GENERAL</v>
      </c>
      <c r="S459" s="2">
        <f>IF($P459="","",'Source - Funds'!H456)</f>
        <v>1364682</v>
      </c>
    </row>
    <row r="460" spans="16:19" x14ac:dyDescent="0.3">
      <c r="P460" s="2" t="str">
        <f>IF('Source - Funds'!D457="","",IF('Source - Funds'!J457="N",'Source - Funds'!D457,IF('Source - Funds'!I457='Source - Funds'!B457,'Source - Funds'!D457,"")))</f>
        <v>0194</v>
      </c>
      <c r="Q460" s="2" t="str">
        <f>IF($P460="","",'Source - Funds'!F457)</f>
        <v>0101</v>
      </c>
      <c r="R460" s="2" t="str">
        <f>IF($P460="","",'Source - Funds'!G457)</f>
        <v>GENERAL</v>
      </c>
      <c r="S460" s="2">
        <f>IF($P460="","",'Source - Funds'!H457)</f>
        <v>64188</v>
      </c>
    </row>
    <row r="461" spans="16:19" x14ac:dyDescent="0.3">
      <c r="P461" s="2" t="str">
        <f>IF('Source - Funds'!D458="","",IF('Source - Funds'!J458="N",'Source - Funds'!D458,IF('Source - Funds'!I458='Source - Funds'!B458,'Source - Funds'!D458,"")))</f>
        <v>0195</v>
      </c>
      <c r="Q461" s="2" t="str">
        <f>IF($P461="","",'Source - Funds'!F458)</f>
        <v>0101</v>
      </c>
      <c r="R461" s="2" t="str">
        <f>IF($P461="","",'Source - Funds'!G458)</f>
        <v>GENERAL</v>
      </c>
      <c r="S461" s="2">
        <f>IF($P461="","",'Source - Funds'!H458)</f>
        <v>40417</v>
      </c>
    </row>
    <row r="462" spans="16:19" x14ac:dyDescent="0.3">
      <c r="P462" s="2" t="str">
        <f>IF('Source - Funds'!D459="","",IF('Source - Funds'!J459="N",'Source - Funds'!D459,IF('Source - Funds'!I459='Source - Funds'!B459,'Source - Funds'!D459,"")))</f>
        <v>0196</v>
      </c>
      <c r="Q462" s="2" t="str">
        <f>IF($P462="","",'Source - Funds'!F459)</f>
        <v>0101</v>
      </c>
      <c r="R462" s="2" t="str">
        <f>IF($P462="","",'Source - Funds'!G459)</f>
        <v>GENERAL</v>
      </c>
      <c r="S462" s="2">
        <f>IF($P462="","",'Source - Funds'!H459)</f>
        <v>213408</v>
      </c>
    </row>
    <row r="463" spans="16:19" x14ac:dyDescent="0.3">
      <c r="P463" s="2" t="str">
        <f>IF('Source - Funds'!D460="","",IF('Source - Funds'!J460="N",'Source - Funds'!D460,IF('Source - Funds'!I460='Source - Funds'!B460,'Source - Funds'!D460,"")))</f>
        <v>0197</v>
      </c>
      <c r="Q463" s="2" t="str">
        <f>IF($P463="","",'Source - Funds'!F460)</f>
        <v>0101</v>
      </c>
      <c r="R463" s="2" t="str">
        <f>IF($P463="","",'Source - Funds'!G460)</f>
        <v>GENERAL</v>
      </c>
      <c r="S463" s="2">
        <f>IF($P463="","",'Source - Funds'!H460)</f>
        <v>688720</v>
      </c>
    </row>
    <row r="464" spans="16:19" x14ac:dyDescent="0.3">
      <c r="P464" s="2" t="str">
        <f>IF('Source - Funds'!D461="","",IF('Source - Funds'!J461="N",'Source - Funds'!D461,IF('Source - Funds'!I461='Source - Funds'!B461,'Source - Funds'!D461,"")))</f>
        <v>0197</v>
      </c>
      <c r="Q464" s="2" t="str">
        <f>IF($P464="","",'Source - Funds'!F461)</f>
        <v>2011</v>
      </c>
      <c r="R464" s="2" t="str">
        <f>IF($P464="","",'Source - Funds'!G461)</f>
        <v>LIRF</v>
      </c>
      <c r="S464" s="2">
        <f>IF($P464="","",'Source - Funds'!H461)</f>
        <v>100000</v>
      </c>
    </row>
    <row r="465" spans="16:19" x14ac:dyDescent="0.3">
      <c r="P465" s="2" t="str">
        <f>IF('Source - Funds'!D462="","",IF('Source - Funds'!J462="N",'Source - Funds'!D462,IF('Source - Funds'!I462='Source - Funds'!B462,'Source - Funds'!D462,"")))</f>
        <v>0198</v>
      </c>
      <c r="Q465" s="2" t="str">
        <f>IF($P465="","",'Source - Funds'!F462)</f>
        <v>0101</v>
      </c>
      <c r="R465" s="2" t="str">
        <f>IF($P465="","",'Source - Funds'!G462)</f>
        <v>GENERAL</v>
      </c>
      <c r="S465" s="2">
        <f>IF($P465="","",'Source - Funds'!H462)</f>
        <v>146523</v>
      </c>
    </row>
    <row r="466" spans="16:19" x14ac:dyDescent="0.3">
      <c r="P466" s="2" t="str">
        <f>IF('Source - Funds'!D463="","",IF('Source - Funds'!J463="N",'Source - Funds'!D463,IF('Source - Funds'!I463='Source - Funds'!B463,'Source - Funds'!D463,"")))</f>
        <v/>
      </c>
      <c r="Q466" s="2" t="str">
        <f>IF($P466="","",'Source - Funds'!F463)</f>
        <v/>
      </c>
      <c r="R466" s="2" t="str">
        <f>IF($P466="","",'Source - Funds'!G463)</f>
        <v/>
      </c>
      <c r="S466" s="2" t="str">
        <f>IF($P466="","",'Source - Funds'!H463)</f>
        <v/>
      </c>
    </row>
    <row r="467" spans="16:19" x14ac:dyDescent="0.3">
      <c r="P467" s="2" t="str">
        <f>IF('Source - Funds'!D464="","",IF('Source - Funds'!J464="N",'Source - Funds'!D464,IF('Source - Funds'!I464='Source - Funds'!B464,'Source - Funds'!D464,"")))</f>
        <v/>
      </c>
      <c r="Q467" s="2" t="str">
        <f>IF($P467="","",'Source - Funds'!F464)</f>
        <v/>
      </c>
      <c r="R467" s="2" t="str">
        <f>IF($P467="","",'Source - Funds'!G464)</f>
        <v/>
      </c>
      <c r="S467" s="2" t="str">
        <f>IF($P467="","",'Source - Funds'!H464)</f>
        <v/>
      </c>
    </row>
    <row r="468" spans="16:19" x14ac:dyDescent="0.3">
      <c r="P468" s="2" t="str">
        <f>IF('Source - Funds'!D465="","",IF('Source - Funds'!J465="N",'Source - Funds'!D465,IF('Source - Funds'!I465='Source - Funds'!B465,'Source - Funds'!D465,"")))</f>
        <v/>
      </c>
      <c r="Q468" s="2" t="str">
        <f>IF($P468="","",'Source - Funds'!F465)</f>
        <v/>
      </c>
      <c r="R468" s="2" t="str">
        <f>IF($P468="","",'Source - Funds'!G465)</f>
        <v/>
      </c>
      <c r="S468" s="2" t="str">
        <f>IF($P468="","",'Source - Funds'!H465)</f>
        <v/>
      </c>
    </row>
    <row r="469" spans="16:19" x14ac:dyDescent="0.3">
      <c r="P469" s="2" t="str">
        <f>IF('Source - Funds'!D466="","",IF('Source - Funds'!J466="N",'Source - Funds'!D466,IF('Source - Funds'!I466='Source - Funds'!B466,'Source - Funds'!D466,"")))</f>
        <v/>
      </c>
      <c r="Q469" s="2" t="str">
        <f>IF($P469="","",'Source - Funds'!F466)</f>
        <v/>
      </c>
      <c r="R469" s="2" t="str">
        <f>IF($P469="","",'Source - Funds'!G466)</f>
        <v/>
      </c>
      <c r="S469" s="2" t="str">
        <f>IF($P469="","",'Source - Funds'!H466)</f>
        <v/>
      </c>
    </row>
    <row r="470" spans="16:19" x14ac:dyDescent="0.3">
      <c r="P470" s="2" t="str">
        <f>IF('Source - Funds'!D467="","",IF('Source - Funds'!J467="N",'Source - Funds'!D467,IF('Source - Funds'!I467='Source - Funds'!B467,'Source - Funds'!D467,"")))</f>
        <v>0200</v>
      </c>
      <c r="Q470" s="2" t="str">
        <f>IF($P470="","",'Source - Funds'!F467)</f>
        <v>0101</v>
      </c>
      <c r="R470" s="2" t="str">
        <f>IF($P470="","",'Source - Funds'!G467)</f>
        <v>GENERAL</v>
      </c>
      <c r="S470" s="2">
        <f>IF($P470="","",'Source - Funds'!H467)</f>
        <v>556054</v>
      </c>
    </row>
    <row r="471" spans="16:19" x14ac:dyDescent="0.3">
      <c r="P471" s="2" t="str">
        <f>IF('Source - Funds'!D468="","",IF('Source - Funds'!J468="N",'Source - Funds'!D468,IF('Source - Funds'!I468='Source - Funds'!B468,'Source - Funds'!D468,"")))</f>
        <v>0201</v>
      </c>
      <c r="Q471" s="2" t="str">
        <f>IF($P471="","",'Source - Funds'!F468)</f>
        <v>0101</v>
      </c>
      <c r="R471" s="2" t="str">
        <f>IF($P471="","",'Source - Funds'!G468)</f>
        <v>GENERAL</v>
      </c>
      <c r="S471" s="2">
        <f>IF($P471="","",'Source - Funds'!H468)</f>
        <v>24361</v>
      </c>
    </row>
    <row r="472" spans="16:19" x14ac:dyDescent="0.3">
      <c r="P472" s="2" t="str">
        <f>IF('Source - Funds'!D469="","",IF('Source - Funds'!J469="N",'Source - Funds'!D469,IF('Source - Funds'!I469='Source - Funds'!B469,'Source - Funds'!D469,"")))</f>
        <v>0202</v>
      </c>
      <c r="Q472" s="2" t="str">
        <f>IF($P472="","",'Source - Funds'!F469)</f>
        <v>0101</v>
      </c>
      <c r="R472" s="2" t="str">
        <f>IF($P472="","",'Source - Funds'!G469)</f>
        <v>GENERAL</v>
      </c>
      <c r="S472" s="2">
        <f>IF($P472="","",'Source - Funds'!H469)</f>
        <v>434364</v>
      </c>
    </row>
    <row r="473" spans="16:19" x14ac:dyDescent="0.3">
      <c r="P473" s="2" t="str">
        <f>IF('Source - Funds'!D470="","",IF('Source - Funds'!J470="N",'Source - Funds'!D470,IF('Source - Funds'!I470='Source - Funds'!B470,'Source - Funds'!D470,"")))</f>
        <v>0202</v>
      </c>
      <c r="Q473" s="2" t="str">
        <f>IF($P473="","",'Source - Funds'!F470)</f>
        <v>0061</v>
      </c>
      <c r="R473" s="2" t="str">
        <f>IF($P473="","",'Source - Funds'!G470)</f>
        <v>RAINY DAY</v>
      </c>
      <c r="S473" s="2">
        <f>IF($P473="","",'Source - Funds'!H470)</f>
        <v>0</v>
      </c>
    </row>
    <row r="474" spans="16:19" x14ac:dyDescent="0.3">
      <c r="P474" s="2" t="str">
        <f>IF('Source - Funds'!D471="","",IF('Source - Funds'!J471="N",'Source - Funds'!D471,IF('Source - Funds'!I471='Source - Funds'!B471,'Source - Funds'!D471,"")))</f>
        <v>0202</v>
      </c>
      <c r="Q474" s="2" t="str">
        <f>IF($P474="","",'Source - Funds'!F471)</f>
        <v>0180</v>
      </c>
      <c r="R474" s="2" t="str">
        <f>IF($P474="","",'Source - Funds'!G471)</f>
        <v>DEBT SERVICE</v>
      </c>
      <c r="S474" s="2">
        <f>IF($P474="","",'Source - Funds'!H471)</f>
        <v>184500</v>
      </c>
    </row>
    <row r="475" spans="16:19" x14ac:dyDescent="0.3">
      <c r="P475" s="2" t="str">
        <f>IF('Source - Funds'!D472="","",IF('Source - Funds'!J472="N",'Source - Funds'!D472,IF('Source - Funds'!I472='Source - Funds'!B472,'Source - Funds'!D472,"")))</f>
        <v>0202</v>
      </c>
      <c r="Q475" s="2" t="str">
        <f>IF($P475="","",'Source - Funds'!F472)</f>
        <v>2011</v>
      </c>
      <c r="R475" s="2" t="str">
        <f>IF($P475="","",'Source - Funds'!G472)</f>
        <v>LIRF</v>
      </c>
      <c r="S475" s="2">
        <f>IF($P475="","",'Source - Funds'!H472)</f>
        <v>0</v>
      </c>
    </row>
    <row r="476" spans="16:19" x14ac:dyDescent="0.3">
      <c r="P476" s="2" t="str">
        <f>IF('Source - Funds'!D473="","",IF('Source - Funds'!J473="N",'Source - Funds'!D473,IF('Source - Funds'!I473='Source - Funds'!B473,'Source - Funds'!D473,"")))</f>
        <v>0203</v>
      </c>
      <c r="Q476" s="2" t="str">
        <f>IF($P476="","",'Source - Funds'!F473)</f>
        <v>0180</v>
      </c>
      <c r="R476" s="2" t="str">
        <f>IF($P476="","",'Source - Funds'!G473)</f>
        <v>DEBT SERVICE</v>
      </c>
      <c r="S476" s="2">
        <f>IF($P476="","",'Source - Funds'!H473)</f>
        <v>876830</v>
      </c>
    </row>
    <row r="477" spans="16:19" x14ac:dyDescent="0.3">
      <c r="P477" s="2" t="str">
        <f>IF('Source - Funds'!D474="","",IF('Source - Funds'!J474="N",'Source - Funds'!D474,IF('Source - Funds'!I474='Source - Funds'!B474,'Source - Funds'!D474,"")))</f>
        <v>0203</v>
      </c>
      <c r="Q477" s="2" t="str">
        <f>IF($P477="","",'Source - Funds'!F474)</f>
        <v>0101</v>
      </c>
      <c r="R477" s="2" t="str">
        <f>IF($P477="","",'Source - Funds'!G474)</f>
        <v>GENERAL</v>
      </c>
      <c r="S477" s="2">
        <f>IF($P477="","",'Source - Funds'!H474)</f>
        <v>6787701</v>
      </c>
    </row>
    <row r="478" spans="16:19" x14ac:dyDescent="0.3">
      <c r="P478" s="2" t="str">
        <f>IF('Source - Funds'!D475="","",IF('Source - Funds'!J475="N",'Source - Funds'!D475,IF('Source - Funds'!I475='Source - Funds'!B475,'Source - Funds'!D475,"")))</f>
        <v>0204</v>
      </c>
      <c r="Q478" s="2" t="str">
        <f>IF($P478="","",'Source - Funds'!F475)</f>
        <v>0101</v>
      </c>
      <c r="R478" s="2" t="str">
        <f>IF($P478="","",'Source - Funds'!G475)</f>
        <v>GENERAL</v>
      </c>
      <c r="S478" s="2">
        <f>IF($P478="","",'Source - Funds'!H475)</f>
        <v>1504686</v>
      </c>
    </row>
    <row r="479" spans="16:19" x14ac:dyDescent="0.3">
      <c r="P479" s="2" t="str">
        <f>IF('Source - Funds'!D476="","",IF('Source - Funds'!J476="N",'Source - Funds'!D476,IF('Source - Funds'!I476='Source - Funds'!B476,'Source - Funds'!D476,"")))</f>
        <v>0204</v>
      </c>
      <c r="Q479" s="2" t="str">
        <f>IF($P479="","",'Source - Funds'!F476)</f>
        <v>0061</v>
      </c>
      <c r="R479" s="2" t="str">
        <f>IF($P479="","",'Source - Funds'!G476)</f>
        <v>RAINY DAY</v>
      </c>
      <c r="S479" s="2">
        <f>IF($P479="","",'Source - Funds'!H476)</f>
        <v>100000</v>
      </c>
    </row>
    <row r="480" spans="16:19" x14ac:dyDescent="0.3">
      <c r="P480" s="2" t="str">
        <f>IF('Source - Funds'!D477="","",IF('Source - Funds'!J477="N",'Source - Funds'!D477,IF('Source - Funds'!I477='Source - Funds'!B477,'Source - Funds'!D477,"")))</f>
        <v>0204</v>
      </c>
      <c r="Q480" s="2" t="str">
        <f>IF($P480="","",'Source - Funds'!F477)</f>
        <v>0180</v>
      </c>
      <c r="R480" s="2" t="str">
        <f>IF($P480="","",'Source - Funds'!G477)</f>
        <v>DEBT SERVICE</v>
      </c>
      <c r="S480" s="2">
        <f>IF($P480="","",'Source - Funds'!H477)</f>
        <v>97026</v>
      </c>
    </row>
    <row r="481" spans="16:19" x14ac:dyDescent="0.3">
      <c r="P481" s="2" t="str">
        <f>IF('Source - Funds'!D478="","",IF('Source - Funds'!J478="N",'Source - Funds'!D478,IF('Source - Funds'!I478='Source - Funds'!B478,'Source - Funds'!D478,"")))</f>
        <v>0205</v>
      </c>
      <c r="Q481" s="2" t="str">
        <f>IF($P481="","",'Source - Funds'!F478)</f>
        <v>0180</v>
      </c>
      <c r="R481" s="2" t="str">
        <f>IF($P481="","",'Source - Funds'!G478)</f>
        <v>DEBT SERVICE</v>
      </c>
      <c r="S481" s="2">
        <f>IF($P481="","",'Source - Funds'!H478)</f>
        <v>90150</v>
      </c>
    </row>
    <row r="482" spans="16:19" x14ac:dyDescent="0.3">
      <c r="P482" s="2" t="str">
        <f>IF('Source - Funds'!D479="","",IF('Source - Funds'!J479="N",'Source - Funds'!D479,IF('Source - Funds'!I479='Source - Funds'!B479,'Source - Funds'!D479,"")))</f>
        <v>0205</v>
      </c>
      <c r="Q482" s="2" t="str">
        <f>IF($P482="","",'Source - Funds'!F479)</f>
        <v>0061</v>
      </c>
      <c r="R482" s="2" t="str">
        <f>IF($P482="","",'Source - Funds'!G479)</f>
        <v>RAINY DAY</v>
      </c>
      <c r="S482" s="2">
        <f>IF($P482="","",'Source - Funds'!H479)</f>
        <v>14001</v>
      </c>
    </row>
    <row r="483" spans="16:19" x14ac:dyDescent="0.3">
      <c r="P483" s="2" t="str">
        <f>IF('Source - Funds'!D480="","",IF('Source - Funds'!J480="N",'Source - Funds'!D480,IF('Source - Funds'!I480='Source - Funds'!B480,'Source - Funds'!D480,"")))</f>
        <v>0205</v>
      </c>
      <c r="Q483" s="2" t="str">
        <f>IF($P483="","",'Source - Funds'!F480)</f>
        <v>0101</v>
      </c>
      <c r="R483" s="2" t="str">
        <f>IF($P483="","",'Source - Funds'!G480)</f>
        <v>GENERAL</v>
      </c>
      <c r="S483" s="2">
        <f>IF($P483="","",'Source - Funds'!H480)</f>
        <v>160000</v>
      </c>
    </row>
    <row r="484" spans="16:19" x14ac:dyDescent="0.3">
      <c r="P484" s="2" t="str">
        <f>IF('Source - Funds'!D481="","",IF('Source - Funds'!J481="N",'Source - Funds'!D481,IF('Source - Funds'!I481='Source - Funds'!B481,'Source - Funds'!D481,"")))</f>
        <v>0206</v>
      </c>
      <c r="Q484" s="2" t="str">
        <f>IF($P484="","",'Source - Funds'!F481)</f>
        <v>0101</v>
      </c>
      <c r="R484" s="2" t="str">
        <f>IF($P484="","",'Source - Funds'!G481)</f>
        <v>GENERAL</v>
      </c>
      <c r="S484" s="2">
        <f>IF($P484="","",'Source - Funds'!H481)</f>
        <v>26465967</v>
      </c>
    </row>
    <row r="485" spans="16:19" x14ac:dyDescent="0.3">
      <c r="P485" s="2" t="str">
        <f>IF('Source - Funds'!D482="","",IF('Source - Funds'!J482="N",'Source - Funds'!D482,IF('Source - Funds'!I482='Source - Funds'!B482,'Source - Funds'!D482,"")))</f>
        <v>0206</v>
      </c>
      <c r="Q485" s="2" t="str">
        <f>IF($P485="","",'Source - Funds'!F482)</f>
        <v>0061</v>
      </c>
      <c r="R485" s="2" t="str">
        <f>IF($P485="","",'Source - Funds'!G482)</f>
        <v>RAINY DAY</v>
      </c>
      <c r="S485" s="2">
        <f>IF($P485="","",'Source - Funds'!H482)</f>
        <v>500000</v>
      </c>
    </row>
    <row r="486" spans="16:19" x14ac:dyDescent="0.3">
      <c r="P486" s="2" t="str">
        <f>IF('Source - Funds'!D483="","",IF('Source - Funds'!J483="N",'Source - Funds'!D483,IF('Source - Funds'!I483='Source - Funds'!B483,'Source - Funds'!D483,"")))</f>
        <v>0206</v>
      </c>
      <c r="Q486" s="2" t="str">
        <f>IF($P486="","",'Source - Funds'!F483)</f>
        <v>0180</v>
      </c>
      <c r="R486" s="2" t="str">
        <f>IF($P486="","",'Source - Funds'!G483)</f>
        <v>DEBT SERVICE</v>
      </c>
      <c r="S486" s="2">
        <f>IF($P486="","",'Source - Funds'!H483)</f>
        <v>1597141</v>
      </c>
    </row>
    <row r="487" spans="16:19" x14ac:dyDescent="0.3">
      <c r="P487" s="2" t="str">
        <f>IF('Source - Funds'!D484="","",IF('Source - Funds'!J484="N",'Source - Funds'!D484,IF('Source - Funds'!I484='Source - Funds'!B484,'Source - Funds'!D484,"")))</f>
        <v>0206</v>
      </c>
      <c r="Q487" s="2" t="str">
        <f>IF($P487="","",'Source - Funds'!F484)</f>
        <v>2011</v>
      </c>
      <c r="R487" s="2" t="str">
        <f>IF($P487="","",'Source - Funds'!G484)</f>
        <v>LIRF</v>
      </c>
      <c r="S487" s="2">
        <f>IF($P487="","",'Source - Funds'!H484)</f>
        <v>1600000</v>
      </c>
    </row>
    <row r="488" spans="16:19" x14ac:dyDescent="0.3">
      <c r="P488" s="2" t="str">
        <f>IF('Source - Funds'!D485="","",IF('Source - Funds'!J485="N",'Source - Funds'!D485,IF('Source - Funds'!I485='Source - Funds'!B485,'Source - Funds'!D485,"")))</f>
        <v>0207</v>
      </c>
      <c r="Q488" s="2" t="str">
        <f>IF($P488="","",'Source - Funds'!F485)</f>
        <v>0101</v>
      </c>
      <c r="R488" s="2" t="str">
        <f>IF($P488="","",'Source - Funds'!G485)</f>
        <v>GENERAL</v>
      </c>
      <c r="S488" s="2">
        <f>IF($P488="","",'Source - Funds'!H485)</f>
        <v>1194929</v>
      </c>
    </row>
    <row r="489" spans="16:19" x14ac:dyDescent="0.3">
      <c r="P489" s="2" t="str">
        <f>IF('Source - Funds'!D486="","",IF('Source - Funds'!J486="N",'Source - Funds'!D486,IF('Source - Funds'!I486='Source - Funds'!B486,'Source - Funds'!D486,"")))</f>
        <v>0208</v>
      </c>
      <c r="Q489" s="2" t="str">
        <f>IF($P489="","",'Source - Funds'!F486)</f>
        <v>0101</v>
      </c>
      <c r="R489" s="2" t="str">
        <f>IF($P489="","",'Source - Funds'!G486)</f>
        <v>GENERAL</v>
      </c>
      <c r="S489" s="2">
        <f>IF($P489="","",'Source - Funds'!H486)</f>
        <v>1682788</v>
      </c>
    </row>
    <row r="490" spans="16:19" x14ac:dyDescent="0.3">
      <c r="P490" s="2" t="str">
        <f>IF('Source - Funds'!D487="","",IF('Source - Funds'!J487="N",'Source - Funds'!D487,IF('Source - Funds'!I487='Source - Funds'!B487,'Source - Funds'!D487,"")))</f>
        <v>0208</v>
      </c>
      <c r="Q490" s="2" t="str">
        <f>IF($P490="","",'Source - Funds'!F487)</f>
        <v>0061</v>
      </c>
      <c r="R490" s="2" t="str">
        <f>IF($P490="","",'Source - Funds'!G487)</f>
        <v>RAINY DAY</v>
      </c>
      <c r="S490" s="2">
        <f>IF($P490="","",'Source - Funds'!H487)</f>
        <v>98000</v>
      </c>
    </row>
    <row r="491" spans="16:19" x14ac:dyDescent="0.3">
      <c r="P491" s="2" t="str">
        <f>IF('Source - Funds'!D488="","",IF('Source - Funds'!J488="N",'Source - Funds'!D488,IF('Source - Funds'!I488='Source - Funds'!B488,'Source - Funds'!D488,"")))</f>
        <v>0208</v>
      </c>
      <c r="Q491" s="2" t="str">
        <f>IF($P491="","",'Source - Funds'!F488)</f>
        <v>2011</v>
      </c>
      <c r="R491" s="2" t="str">
        <f>IF($P491="","",'Source - Funds'!G488)</f>
        <v>LIRF</v>
      </c>
      <c r="S491" s="2">
        <f>IF($P491="","",'Source - Funds'!H488)</f>
        <v>55000</v>
      </c>
    </row>
    <row r="492" spans="16:19" x14ac:dyDescent="0.3">
      <c r="P492" s="2" t="str">
        <f>IF('Source - Funds'!D489="","",IF('Source - Funds'!J489="N",'Source - Funds'!D489,IF('Source - Funds'!I489='Source - Funds'!B489,'Source - Funds'!D489,"")))</f>
        <v>0208</v>
      </c>
      <c r="Q492" s="2" t="str">
        <f>IF($P492="","",'Source - Funds'!F489)</f>
        <v>0180</v>
      </c>
      <c r="R492" s="2" t="str">
        <f>IF($P492="","",'Source - Funds'!G489)</f>
        <v>DEBT SERVICE</v>
      </c>
      <c r="S492" s="2">
        <f>IF($P492="","",'Source - Funds'!H489)</f>
        <v>356587</v>
      </c>
    </row>
    <row r="493" spans="16:19" x14ac:dyDescent="0.3">
      <c r="P493" s="2" t="str">
        <f>IF('Source - Funds'!D490="","",IF('Source - Funds'!J490="N",'Source - Funds'!D490,IF('Source - Funds'!I490='Source - Funds'!B490,'Source - Funds'!D490,"")))</f>
        <v>0294</v>
      </c>
      <c r="Q493" s="2" t="str">
        <f>IF($P493="","",'Source - Funds'!F490)</f>
        <v>2011</v>
      </c>
      <c r="R493" s="2" t="str">
        <f>IF($P493="","",'Source - Funds'!G490)</f>
        <v>LIRF</v>
      </c>
      <c r="S493" s="2">
        <f>IF($P493="","",'Source - Funds'!H490)</f>
        <v>33000</v>
      </c>
    </row>
    <row r="494" spans="16:19" x14ac:dyDescent="0.3">
      <c r="P494" s="2" t="str">
        <f>IF('Source - Funds'!D491="","",IF('Source - Funds'!J491="N",'Source - Funds'!D491,IF('Source - Funds'!I491='Source - Funds'!B491,'Source - Funds'!D491,"")))</f>
        <v>0294</v>
      </c>
      <c r="Q494" s="2" t="str">
        <f>IF($P494="","",'Source - Funds'!F491)</f>
        <v>0061</v>
      </c>
      <c r="R494" s="2" t="str">
        <f>IF($P494="","",'Source - Funds'!G491)</f>
        <v>RAINY DAY</v>
      </c>
      <c r="S494" s="2">
        <f>IF($P494="","",'Source - Funds'!H491)</f>
        <v>100000</v>
      </c>
    </row>
    <row r="495" spans="16:19" x14ac:dyDescent="0.3">
      <c r="P495" s="2" t="str">
        <f>IF('Source - Funds'!D492="","",IF('Source - Funds'!J492="N",'Source - Funds'!D492,IF('Source - Funds'!I492='Source - Funds'!B492,'Source - Funds'!D492,"")))</f>
        <v>0294</v>
      </c>
      <c r="Q495" s="2" t="str">
        <f>IF($P495="","",'Source - Funds'!F492)</f>
        <v>0101</v>
      </c>
      <c r="R495" s="2" t="str">
        <f>IF($P495="","",'Source - Funds'!G492)</f>
        <v>GENERAL</v>
      </c>
      <c r="S495" s="2">
        <f>IF($P495="","",'Source - Funds'!H492)</f>
        <v>1740500</v>
      </c>
    </row>
    <row r="496" spans="16:19" x14ac:dyDescent="0.3">
      <c r="P496" s="2" t="str">
        <f>IF('Source - Funds'!D493="","",IF('Source - Funds'!J493="N",'Source - Funds'!D493,IF('Source - Funds'!I493='Source - Funds'!B493,'Source - Funds'!D493,"")))</f>
        <v>0301</v>
      </c>
      <c r="Q496" s="2" t="str">
        <f>IF($P496="","",'Source - Funds'!F493)</f>
        <v>0101</v>
      </c>
      <c r="R496" s="2" t="str">
        <f>IF($P496="","",'Source - Funds'!G493)</f>
        <v>GENERAL</v>
      </c>
      <c r="S496" s="2">
        <f>IF($P496="","",'Source - Funds'!H493)</f>
        <v>734645</v>
      </c>
    </row>
    <row r="497" spans="16:19" x14ac:dyDescent="0.3">
      <c r="P497" s="2" t="str">
        <f>IF('Source - Funds'!D494="","",IF('Source - Funds'!J494="N",'Source - Funds'!D494,IF('Source - Funds'!I494='Source - Funds'!B494,'Source - Funds'!D494,"")))</f>
        <v>0301</v>
      </c>
      <c r="Q497" s="2" t="str">
        <f>IF($P497="","",'Source - Funds'!F494)</f>
        <v>2011</v>
      </c>
      <c r="R497" s="2" t="str">
        <f>IF($P497="","",'Source - Funds'!G494)</f>
        <v>LIRF</v>
      </c>
      <c r="S497" s="2">
        <f>IF($P497="","",'Source - Funds'!H494)</f>
        <v>100000</v>
      </c>
    </row>
    <row r="498" spans="16:19" x14ac:dyDescent="0.3">
      <c r="P498" s="2" t="str">
        <f>IF('Source - Funds'!D495="","",IF('Source - Funds'!J495="N",'Source - Funds'!D495,IF('Source - Funds'!I495='Source - Funds'!B495,'Source - Funds'!D495,"")))</f>
        <v>0213</v>
      </c>
      <c r="Q498" s="2" t="str">
        <f>IF($P498="","",'Source - Funds'!F495)</f>
        <v>0101</v>
      </c>
      <c r="R498" s="2" t="str">
        <f>IF($P498="","",'Source - Funds'!G495)</f>
        <v>GENERAL</v>
      </c>
      <c r="S498" s="2">
        <f>IF($P498="","",'Source - Funds'!H495)</f>
        <v>389655</v>
      </c>
    </row>
    <row r="499" spans="16:19" x14ac:dyDescent="0.3">
      <c r="P499" s="2" t="str">
        <f>IF('Source - Funds'!D496="","",IF('Source - Funds'!J496="N",'Source - Funds'!D496,IF('Source - Funds'!I496='Source - Funds'!B496,'Source - Funds'!D496,"")))</f>
        <v>0214</v>
      </c>
      <c r="Q499" s="2" t="str">
        <f>IF($P499="","",'Source - Funds'!F496)</f>
        <v>0101</v>
      </c>
      <c r="R499" s="2" t="str">
        <f>IF($P499="","",'Source - Funds'!G496)</f>
        <v>GENERAL</v>
      </c>
      <c r="S499" s="2">
        <f>IF($P499="","",'Source - Funds'!H496)</f>
        <v>1482561</v>
      </c>
    </row>
    <row r="500" spans="16:19" x14ac:dyDescent="0.3">
      <c r="P500" s="2" t="str">
        <f>IF('Source - Funds'!D497="","",IF('Source - Funds'!J497="N",'Source - Funds'!D497,IF('Source - Funds'!I497='Source - Funds'!B497,'Source - Funds'!D497,"")))</f>
        <v>0214</v>
      </c>
      <c r="Q500" s="2" t="str">
        <f>IF($P500="","",'Source - Funds'!F497)</f>
        <v>2011</v>
      </c>
      <c r="R500" s="2" t="str">
        <f>IF($P500="","",'Source - Funds'!G497)</f>
        <v>LIRF</v>
      </c>
      <c r="S500" s="2">
        <f>IF($P500="","",'Source - Funds'!H497)</f>
        <v>0</v>
      </c>
    </row>
    <row r="501" spans="16:19" x14ac:dyDescent="0.3">
      <c r="P501" s="2" t="str">
        <f>IF('Source - Funds'!D498="","",IF('Source - Funds'!J498="N",'Source - Funds'!D498,IF('Source - Funds'!I498='Source - Funds'!B498,'Source - Funds'!D498,"")))</f>
        <v>0214</v>
      </c>
      <c r="Q501" s="2" t="str">
        <f>IF($P501="","",'Source - Funds'!F498)</f>
        <v>0283</v>
      </c>
      <c r="R501" s="2" t="str">
        <f>IF($P501="","",'Source - Funds'!G498)</f>
        <v>L/R PAYMENT</v>
      </c>
      <c r="S501" s="2">
        <f>IF($P501="","",'Source - Funds'!H498)</f>
        <v>127448</v>
      </c>
    </row>
    <row r="502" spans="16:19" x14ac:dyDescent="0.3">
      <c r="P502" s="2" t="str">
        <f>IF('Source - Funds'!D499="","",IF('Source - Funds'!J499="N",'Source - Funds'!D499,IF('Source - Funds'!I499='Source - Funds'!B499,'Source - Funds'!D499,"")))</f>
        <v>0215</v>
      </c>
      <c r="Q502" s="2" t="str">
        <f>IF($P502="","",'Source - Funds'!F499)</f>
        <v>2011</v>
      </c>
      <c r="R502" s="2" t="str">
        <f>IF($P502="","",'Source - Funds'!G499)</f>
        <v>LIRF</v>
      </c>
      <c r="S502" s="2">
        <f>IF($P502="","",'Source - Funds'!H499)</f>
        <v>45000</v>
      </c>
    </row>
    <row r="503" spans="16:19" x14ac:dyDescent="0.3">
      <c r="P503" s="2" t="str">
        <f>IF('Source - Funds'!D500="","",IF('Source - Funds'!J500="N",'Source - Funds'!D500,IF('Source - Funds'!I500='Source - Funds'!B500,'Source - Funds'!D500,"")))</f>
        <v>0215</v>
      </c>
      <c r="Q503" s="2" t="str">
        <f>IF($P503="","",'Source - Funds'!F500)</f>
        <v>0180</v>
      </c>
      <c r="R503" s="2" t="str">
        <f>IF($P503="","",'Source - Funds'!G500)</f>
        <v>DEBT SERVICE</v>
      </c>
      <c r="S503" s="2">
        <f>IF($P503="","",'Source - Funds'!H500)</f>
        <v>251949</v>
      </c>
    </row>
    <row r="504" spans="16:19" x14ac:dyDescent="0.3">
      <c r="P504" s="2" t="str">
        <f>IF('Source - Funds'!D501="","",IF('Source - Funds'!J501="N",'Source - Funds'!D501,IF('Source - Funds'!I501='Source - Funds'!B501,'Source - Funds'!D501,"")))</f>
        <v>0215</v>
      </c>
      <c r="Q504" s="2" t="str">
        <f>IF($P504="","",'Source - Funds'!F501)</f>
        <v>0101</v>
      </c>
      <c r="R504" s="2" t="str">
        <f>IF($P504="","",'Source - Funds'!G501)</f>
        <v>GENERAL</v>
      </c>
      <c r="S504" s="2">
        <f>IF($P504="","",'Source - Funds'!H501)</f>
        <v>1076665</v>
      </c>
    </row>
    <row r="505" spans="16:19" x14ac:dyDescent="0.3">
      <c r="P505" s="2" t="str">
        <f>IF('Source - Funds'!D502="","",IF('Source - Funds'!J502="N",'Source - Funds'!D502,IF('Source - Funds'!I502='Source - Funds'!B502,'Source - Funds'!D502,"")))</f>
        <v>0215</v>
      </c>
      <c r="Q505" s="2" t="str">
        <f>IF($P505="","",'Source - Funds'!F502)</f>
        <v>0061</v>
      </c>
      <c r="R505" s="2" t="str">
        <f>IF($P505="","",'Source - Funds'!G502)</f>
        <v>RAINY DAY</v>
      </c>
      <c r="S505" s="2">
        <f>IF($P505="","",'Source - Funds'!H502)</f>
        <v>23000</v>
      </c>
    </row>
    <row r="506" spans="16:19" x14ac:dyDescent="0.3">
      <c r="P506" s="2" t="str">
        <f>IF('Source - Funds'!D503="","",IF('Source - Funds'!J503="N",'Source - Funds'!D503,IF('Source - Funds'!I503='Source - Funds'!B503,'Source - Funds'!D503,"")))</f>
        <v>0216</v>
      </c>
      <c r="Q506" s="2" t="str">
        <f>IF($P506="","",'Source - Funds'!F503)</f>
        <v>0061</v>
      </c>
      <c r="R506" s="2" t="str">
        <f>IF($P506="","",'Source - Funds'!G503)</f>
        <v>RAINY DAY</v>
      </c>
      <c r="S506" s="2">
        <f>IF($P506="","",'Source - Funds'!H503)</f>
        <v>200000</v>
      </c>
    </row>
    <row r="507" spans="16:19" x14ac:dyDescent="0.3">
      <c r="P507" s="2" t="str">
        <f>IF('Source - Funds'!D504="","",IF('Source - Funds'!J504="N",'Source - Funds'!D504,IF('Source - Funds'!I504='Source - Funds'!B504,'Source - Funds'!D504,"")))</f>
        <v>0216</v>
      </c>
      <c r="Q507" s="2" t="str">
        <f>IF($P507="","",'Source - Funds'!F504)</f>
        <v>0101</v>
      </c>
      <c r="R507" s="2" t="str">
        <f>IF($P507="","",'Source - Funds'!G504)</f>
        <v>GENERAL</v>
      </c>
      <c r="S507" s="2">
        <f>IF($P507="","",'Source - Funds'!H504)</f>
        <v>1548500</v>
      </c>
    </row>
    <row r="508" spans="16:19" x14ac:dyDescent="0.3">
      <c r="P508" s="2" t="str">
        <f>IF('Source - Funds'!D505="","",IF('Source - Funds'!J505="N",'Source - Funds'!D505,IF('Source - Funds'!I505='Source - Funds'!B505,'Source - Funds'!D505,"")))</f>
        <v>0216</v>
      </c>
      <c r="Q508" s="2" t="str">
        <f>IF($P508="","",'Source - Funds'!F505)</f>
        <v>2011</v>
      </c>
      <c r="R508" s="2" t="str">
        <f>IF($P508="","",'Source - Funds'!G505)</f>
        <v>LIRF</v>
      </c>
      <c r="S508" s="2">
        <f>IF($P508="","",'Source - Funds'!H505)</f>
        <v>0</v>
      </c>
    </row>
    <row r="509" spans="16:19" x14ac:dyDescent="0.3">
      <c r="P509" s="2" t="str">
        <f>IF('Source - Funds'!D506="","",IF('Source - Funds'!J506="N",'Source - Funds'!D506,IF('Source - Funds'!I506='Source - Funds'!B506,'Source - Funds'!D506,"")))</f>
        <v>0217</v>
      </c>
      <c r="Q509" s="2" t="str">
        <f>IF($P509="","",'Source - Funds'!F506)</f>
        <v>0101</v>
      </c>
      <c r="R509" s="2" t="str">
        <f>IF($P509="","",'Source - Funds'!G506)</f>
        <v>GENERAL</v>
      </c>
      <c r="S509" s="2">
        <f>IF($P509="","",'Source - Funds'!H506)</f>
        <v>2010821</v>
      </c>
    </row>
    <row r="510" spans="16:19" x14ac:dyDescent="0.3">
      <c r="P510" s="2" t="str">
        <f>IF('Source - Funds'!D507="","",IF('Source - Funds'!J507="N",'Source - Funds'!D507,IF('Source - Funds'!I507='Source - Funds'!B507,'Source - Funds'!D507,"")))</f>
        <v>0218</v>
      </c>
      <c r="Q510" s="2" t="str">
        <f>IF($P510="","",'Source - Funds'!F507)</f>
        <v>0101</v>
      </c>
      <c r="R510" s="2" t="str">
        <f>IF($P510="","",'Source - Funds'!G507)</f>
        <v>GENERAL</v>
      </c>
      <c r="S510" s="2">
        <f>IF($P510="","",'Source - Funds'!H507)</f>
        <v>444617</v>
      </c>
    </row>
    <row r="511" spans="16:19" x14ac:dyDescent="0.3">
      <c r="P511" s="2" t="str">
        <f>IF('Source - Funds'!D508="","",IF('Source - Funds'!J508="N",'Source - Funds'!D508,IF('Source - Funds'!I508='Source - Funds'!B508,'Source - Funds'!D508,"")))</f>
        <v>0218</v>
      </c>
      <c r="Q511" s="2" t="str">
        <f>IF($P511="","",'Source - Funds'!F508)</f>
        <v>0061</v>
      </c>
      <c r="R511" s="2" t="str">
        <f>IF($P511="","",'Source - Funds'!G508)</f>
        <v>RAINY DAY</v>
      </c>
      <c r="S511" s="2">
        <f>IF($P511="","",'Source - Funds'!H508)</f>
        <v>6000</v>
      </c>
    </row>
    <row r="512" spans="16:19" x14ac:dyDescent="0.3">
      <c r="P512" s="2" t="str">
        <f>IF('Source - Funds'!D509="","",IF('Source - Funds'!J509="N",'Source - Funds'!D509,IF('Source - Funds'!I509='Source - Funds'!B509,'Source - Funds'!D509,"")))</f>
        <v>0218</v>
      </c>
      <c r="Q512" s="2" t="str">
        <f>IF($P512="","",'Source - Funds'!F509)</f>
        <v>2011</v>
      </c>
      <c r="R512" s="2" t="str">
        <f>IF($P512="","",'Source - Funds'!G509)</f>
        <v>LIRF</v>
      </c>
      <c r="S512" s="2">
        <f>IF($P512="","",'Source - Funds'!H509)</f>
        <v>6000</v>
      </c>
    </row>
    <row r="513" spans="16:19" x14ac:dyDescent="0.3">
      <c r="P513" s="2" t="str">
        <f>IF('Source - Funds'!D510="","",IF('Source - Funds'!J510="N",'Source - Funds'!D510,IF('Source - Funds'!I510='Source - Funds'!B510,'Source - Funds'!D510,"")))</f>
        <v/>
      </c>
      <c r="Q513" s="2" t="str">
        <f>IF($P513="","",'Source - Funds'!F510)</f>
        <v/>
      </c>
      <c r="R513" s="2" t="str">
        <f>IF($P513="","",'Source - Funds'!G510)</f>
        <v/>
      </c>
      <c r="S513" s="2" t="str">
        <f>IF($P513="","",'Source - Funds'!H510)</f>
        <v/>
      </c>
    </row>
    <row r="514" spans="16:19" x14ac:dyDescent="0.3">
      <c r="P514" s="2" t="str">
        <f>IF('Source - Funds'!D511="","",IF('Source - Funds'!J511="N",'Source - Funds'!D511,IF('Source - Funds'!I511='Source - Funds'!B511,'Source - Funds'!D511,"")))</f>
        <v/>
      </c>
      <c r="Q514" s="2" t="str">
        <f>IF($P514="","",'Source - Funds'!F511)</f>
        <v/>
      </c>
      <c r="R514" s="2" t="str">
        <f>IF($P514="","",'Source - Funds'!G511)</f>
        <v/>
      </c>
      <c r="S514" s="2" t="str">
        <f>IF($P514="","",'Source - Funds'!H511)</f>
        <v/>
      </c>
    </row>
    <row r="515" spans="16:19" x14ac:dyDescent="0.3">
      <c r="P515" s="2" t="str">
        <f>IF('Source - Funds'!D512="","",IF('Source - Funds'!J512="N",'Source - Funds'!D512,IF('Source - Funds'!I512='Source - Funds'!B512,'Source - Funds'!D512,"")))</f>
        <v/>
      </c>
      <c r="Q515" s="2" t="str">
        <f>IF($P515="","",'Source - Funds'!F512)</f>
        <v/>
      </c>
      <c r="R515" s="2" t="str">
        <f>IF($P515="","",'Source - Funds'!G512)</f>
        <v/>
      </c>
      <c r="S515" s="2" t="str">
        <f>IF($P515="","",'Source - Funds'!H512)</f>
        <v/>
      </c>
    </row>
    <row r="516" spans="16:19" x14ac:dyDescent="0.3">
      <c r="P516" s="2" t="str">
        <f>IF('Source - Funds'!D513="","",IF('Source - Funds'!J513="N",'Source - Funds'!D513,IF('Source - Funds'!I513='Source - Funds'!B513,'Source - Funds'!D513,"")))</f>
        <v/>
      </c>
      <c r="Q516" s="2" t="str">
        <f>IF($P516="","",'Source - Funds'!F513)</f>
        <v/>
      </c>
      <c r="R516" s="2" t="str">
        <f>IF($P516="","",'Source - Funds'!G513)</f>
        <v/>
      </c>
      <c r="S516" s="2" t="str">
        <f>IF($P516="","",'Source - Funds'!H513)</f>
        <v/>
      </c>
    </row>
    <row r="517" spans="16:19" x14ac:dyDescent="0.3">
      <c r="P517" s="2" t="str">
        <f>IF('Source - Funds'!D514="","",IF('Source - Funds'!J514="N",'Source - Funds'!D514,IF('Source - Funds'!I514='Source - Funds'!B514,'Source - Funds'!D514,"")))</f>
        <v>0221</v>
      </c>
      <c r="Q517" s="2" t="str">
        <f>IF($P517="","",'Source - Funds'!F514)</f>
        <v>0101</v>
      </c>
      <c r="R517" s="2" t="str">
        <f>IF($P517="","",'Source - Funds'!G514)</f>
        <v>GENERAL</v>
      </c>
      <c r="S517" s="2">
        <f>IF($P517="","",'Source - Funds'!H514)</f>
        <v>1400852</v>
      </c>
    </row>
    <row r="518" spans="16:19" x14ac:dyDescent="0.3">
      <c r="P518" s="2" t="str">
        <f>IF('Source - Funds'!D515="","",IF('Source - Funds'!J515="N",'Source - Funds'!D515,IF('Source - Funds'!I515='Source - Funds'!B515,'Source - Funds'!D515,"")))</f>
        <v>0221</v>
      </c>
      <c r="Q518" s="2" t="str">
        <f>IF($P518="","",'Source - Funds'!F515)</f>
        <v>0061</v>
      </c>
      <c r="R518" s="2" t="str">
        <f>IF($P518="","",'Source - Funds'!G515)</f>
        <v>RAINY DAY</v>
      </c>
      <c r="S518" s="2">
        <f>IF($P518="","",'Source - Funds'!H515)</f>
        <v>15000</v>
      </c>
    </row>
    <row r="519" spans="16:19" x14ac:dyDescent="0.3">
      <c r="P519" s="2" t="str">
        <f>IF('Source - Funds'!D516="","",IF('Source - Funds'!J516="N",'Source - Funds'!D516,IF('Source - Funds'!I516='Source - Funds'!B516,'Source - Funds'!D516,"")))</f>
        <v>0221</v>
      </c>
      <c r="Q519" s="2" t="str">
        <f>IF($P519="","",'Source - Funds'!F516)</f>
        <v>0180</v>
      </c>
      <c r="R519" s="2" t="str">
        <f>IF($P519="","",'Source - Funds'!G516)</f>
        <v>DEBT SERVICE</v>
      </c>
      <c r="S519" s="2">
        <f>IF($P519="","",'Source - Funds'!H516)</f>
        <v>892100</v>
      </c>
    </row>
    <row r="520" spans="16:19" x14ac:dyDescent="0.3">
      <c r="P520" s="2" t="str">
        <f>IF('Source - Funds'!D517="","",IF('Source - Funds'!J517="N",'Source - Funds'!D517,IF('Source - Funds'!I517='Source - Funds'!B517,'Source - Funds'!D517,"")))</f>
        <v>0280</v>
      </c>
      <c r="Q520" s="2" t="str">
        <f>IF($P520="","",'Source - Funds'!F517)</f>
        <v>0180</v>
      </c>
      <c r="R520" s="2" t="str">
        <f>IF($P520="","",'Source - Funds'!G517)</f>
        <v>DEBT SERVICE</v>
      </c>
      <c r="S520" s="2">
        <f>IF($P520="","",'Source - Funds'!H517)</f>
        <v>671510</v>
      </c>
    </row>
    <row r="521" spans="16:19" x14ac:dyDescent="0.3">
      <c r="P521" s="2" t="str">
        <f>IF('Source - Funds'!D518="","",IF('Source - Funds'!J518="N",'Source - Funds'!D518,IF('Source - Funds'!I518='Source - Funds'!B518,'Source - Funds'!D518,"")))</f>
        <v>0280</v>
      </c>
      <c r="Q521" s="2" t="str">
        <f>IF($P521="","",'Source - Funds'!F518)</f>
        <v>0101</v>
      </c>
      <c r="R521" s="2" t="str">
        <f>IF($P521="","",'Source - Funds'!G518)</f>
        <v>GENERAL</v>
      </c>
      <c r="S521" s="2">
        <f>IF($P521="","",'Source - Funds'!H518)</f>
        <v>7133750</v>
      </c>
    </row>
    <row r="522" spans="16:19" x14ac:dyDescent="0.3">
      <c r="P522" s="2" t="str">
        <f>IF('Source - Funds'!D519="","",IF('Source - Funds'!J519="N",'Source - Funds'!D519,IF('Source - Funds'!I519='Source - Funds'!B519,'Source - Funds'!D519,"")))</f>
        <v>0222</v>
      </c>
      <c r="Q522" s="2" t="str">
        <f>IF($P522="","",'Source - Funds'!F519)</f>
        <v>0101</v>
      </c>
      <c r="R522" s="2" t="str">
        <f>IF($P522="","",'Source - Funds'!G519)</f>
        <v>GENERAL</v>
      </c>
      <c r="S522" s="2">
        <f>IF($P522="","",'Source - Funds'!H519)</f>
        <v>2129928</v>
      </c>
    </row>
    <row r="523" spans="16:19" x14ac:dyDescent="0.3">
      <c r="P523" s="2" t="str">
        <f>IF('Source - Funds'!D520="","",IF('Source - Funds'!J520="N",'Source - Funds'!D520,IF('Source - Funds'!I520='Source - Funds'!B520,'Source - Funds'!D520,"")))</f>
        <v>0222</v>
      </c>
      <c r="Q523" s="2" t="str">
        <f>IF($P523="","",'Source - Funds'!F520)</f>
        <v>0061</v>
      </c>
      <c r="R523" s="2" t="str">
        <f>IF($P523="","",'Source - Funds'!G520)</f>
        <v>RAINY DAY</v>
      </c>
      <c r="S523" s="2">
        <f>IF($P523="","",'Source - Funds'!H520)</f>
        <v>20000</v>
      </c>
    </row>
    <row r="524" spans="16:19" x14ac:dyDescent="0.3">
      <c r="P524" s="2" t="str">
        <f>IF('Source - Funds'!D521="","",IF('Source - Funds'!J521="N",'Source - Funds'!D521,IF('Source - Funds'!I521='Source - Funds'!B521,'Source - Funds'!D521,"")))</f>
        <v>0222</v>
      </c>
      <c r="Q524" s="2" t="str">
        <f>IF($P524="","",'Source - Funds'!F521)</f>
        <v>2011</v>
      </c>
      <c r="R524" s="2" t="str">
        <f>IF($P524="","",'Source - Funds'!G521)</f>
        <v>LIRF</v>
      </c>
      <c r="S524" s="2">
        <f>IF($P524="","",'Source - Funds'!H521)</f>
        <v>0</v>
      </c>
    </row>
    <row r="525" spans="16:19" x14ac:dyDescent="0.3">
      <c r="P525" s="2" t="str">
        <f>IF('Source - Funds'!D522="","",IF('Source - Funds'!J522="N",'Source - Funds'!D522,IF('Source - Funds'!I522='Source - Funds'!B522,'Source - Funds'!D522,"")))</f>
        <v>0223</v>
      </c>
      <c r="Q525" s="2" t="str">
        <f>IF($P525="","",'Source - Funds'!F522)</f>
        <v>0182</v>
      </c>
      <c r="R525" s="2" t="str">
        <f>IF($P525="","",'Source - Funds'!G522)</f>
        <v>BOND #2</v>
      </c>
      <c r="S525" s="2">
        <f>IF($P525="","",'Source - Funds'!H522)</f>
        <v>468750</v>
      </c>
    </row>
    <row r="526" spans="16:19" x14ac:dyDescent="0.3">
      <c r="P526" s="2" t="str">
        <f>IF('Source - Funds'!D523="","",IF('Source - Funds'!J523="N",'Source - Funds'!D523,IF('Source - Funds'!I523='Source - Funds'!B523,'Source - Funds'!D523,"")))</f>
        <v>0223</v>
      </c>
      <c r="Q526" s="2" t="str">
        <f>IF($P526="","",'Source - Funds'!F523)</f>
        <v>0101</v>
      </c>
      <c r="R526" s="2" t="str">
        <f>IF($P526="","",'Source - Funds'!G523)</f>
        <v>GENERAL</v>
      </c>
      <c r="S526" s="2">
        <f>IF($P526="","",'Source - Funds'!H523)</f>
        <v>897445</v>
      </c>
    </row>
    <row r="527" spans="16:19" x14ac:dyDescent="0.3">
      <c r="P527" s="2" t="str">
        <f>IF('Source - Funds'!D524="","",IF('Source - Funds'!J524="N",'Source - Funds'!D524,IF('Source - Funds'!I524='Source - Funds'!B524,'Source - Funds'!D524,"")))</f>
        <v>0265</v>
      </c>
      <c r="Q527" s="2" t="str">
        <f>IF($P527="","",'Source - Funds'!F524)</f>
        <v>0101</v>
      </c>
      <c r="R527" s="2" t="str">
        <f>IF($P527="","",'Source - Funds'!G524)</f>
        <v>GENERAL</v>
      </c>
      <c r="S527" s="2">
        <f>IF($P527="","",'Source - Funds'!H524)</f>
        <v>17300240</v>
      </c>
    </row>
    <row r="528" spans="16:19" x14ac:dyDescent="0.3">
      <c r="P528" s="2" t="str">
        <f>IF('Source - Funds'!D525="","",IF('Source - Funds'!J525="N",'Source - Funds'!D525,IF('Source - Funds'!I525='Source - Funds'!B525,'Source - Funds'!D525,"")))</f>
        <v>0265</v>
      </c>
      <c r="Q528" s="2" t="str">
        <f>IF($P528="","",'Source - Funds'!F525)</f>
        <v>0061</v>
      </c>
      <c r="R528" s="2" t="str">
        <f>IF($P528="","",'Source - Funds'!G525)</f>
        <v>RAINY DAY</v>
      </c>
      <c r="S528" s="2">
        <f>IF($P528="","",'Source - Funds'!H525)</f>
        <v>550000</v>
      </c>
    </row>
    <row r="529" spans="16:19" x14ac:dyDescent="0.3">
      <c r="P529" s="2" t="str">
        <f>IF('Source - Funds'!D526="","",IF('Source - Funds'!J526="N",'Source - Funds'!D526,IF('Source - Funds'!I526='Source - Funds'!B526,'Source - Funds'!D526,"")))</f>
        <v>0265</v>
      </c>
      <c r="Q529" s="2" t="str">
        <f>IF($P529="","",'Source - Funds'!F526)</f>
        <v>1230</v>
      </c>
      <c r="R529" s="2" t="str">
        <f>IF($P529="","",'Source - Funds'!G526)</f>
        <v>SPECIAL LIBRARY</v>
      </c>
      <c r="S529" s="2">
        <f>IF($P529="","",'Source - Funds'!H526)</f>
        <v>1410804</v>
      </c>
    </row>
    <row r="530" spans="16:19" x14ac:dyDescent="0.3">
      <c r="P530" s="2" t="str">
        <f>IF('Source - Funds'!D527="","",IF('Source - Funds'!J527="N",'Source - Funds'!D527,IF('Source - Funds'!I527='Source - Funds'!B527,'Source - Funds'!D527,"")))</f>
        <v>0265</v>
      </c>
      <c r="Q530" s="2" t="str">
        <f>IF($P530="","",'Source - Funds'!F527)</f>
        <v>2011</v>
      </c>
      <c r="R530" s="2" t="str">
        <f>IF($P530="","",'Source - Funds'!G527)</f>
        <v>LIRF</v>
      </c>
      <c r="S530" s="2">
        <f>IF($P530="","",'Source - Funds'!H527)</f>
        <v>275000</v>
      </c>
    </row>
    <row r="531" spans="16:19" x14ac:dyDescent="0.3">
      <c r="P531" s="2" t="str">
        <f>IF('Source - Funds'!D528="","",IF('Source - Funds'!J528="N",'Source - Funds'!D528,IF('Source - Funds'!I528='Source - Funds'!B528,'Source - Funds'!D528,"")))</f>
        <v>0265</v>
      </c>
      <c r="Q531" s="2" t="str">
        <f>IF($P531="","",'Source - Funds'!F528)</f>
        <v>0180</v>
      </c>
      <c r="R531" s="2" t="str">
        <f>IF($P531="","",'Source - Funds'!G528)</f>
        <v>DEBT SERVICE</v>
      </c>
      <c r="S531" s="2">
        <f>IF($P531="","",'Source - Funds'!H528)</f>
        <v>3636137</v>
      </c>
    </row>
    <row r="532" spans="16:19" x14ac:dyDescent="0.3">
      <c r="P532" s="2" t="str">
        <f>IF('Source - Funds'!D529="","",IF('Source - Funds'!J529="N",'Source - Funds'!D529,IF('Source - Funds'!I529='Source - Funds'!B529,'Source - Funds'!D529,"")))</f>
        <v>0227</v>
      </c>
      <c r="Q532" s="2" t="str">
        <f>IF($P532="","",'Source - Funds'!F529)</f>
        <v>0180</v>
      </c>
      <c r="R532" s="2" t="str">
        <f>IF($P532="","",'Source - Funds'!G529)</f>
        <v>DEBT SERVICE</v>
      </c>
      <c r="S532" s="2">
        <f>IF($P532="","",'Source - Funds'!H529)</f>
        <v>62288</v>
      </c>
    </row>
    <row r="533" spans="16:19" x14ac:dyDescent="0.3">
      <c r="P533" s="2" t="str">
        <f>IF('Source - Funds'!D530="","",IF('Source - Funds'!J530="N",'Source - Funds'!D530,IF('Source - Funds'!I530='Source - Funds'!B530,'Source - Funds'!D530,"")))</f>
        <v>0227</v>
      </c>
      <c r="Q533" s="2" t="str">
        <f>IF($P533="","",'Source - Funds'!F530)</f>
        <v>0101</v>
      </c>
      <c r="R533" s="2" t="str">
        <f>IF($P533="","",'Source - Funds'!G530)</f>
        <v>GENERAL</v>
      </c>
      <c r="S533" s="2">
        <f>IF($P533="","",'Source - Funds'!H530)</f>
        <v>552238</v>
      </c>
    </row>
    <row r="534" spans="16:19" x14ac:dyDescent="0.3">
      <c r="P534" s="2" t="str">
        <f>IF('Source - Funds'!D531="","",IF('Source - Funds'!J531="N",'Source - Funds'!D531,IF('Source - Funds'!I531='Source - Funds'!B531,'Source - Funds'!D531,"")))</f>
        <v>0228</v>
      </c>
      <c r="Q534" s="2" t="str">
        <f>IF($P534="","",'Source - Funds'!F531)</f>
        <v>0101</v>
      </c>
      <c r="R534" s="2" t="str">
        <f>IF($P534="","",'Source - Funds'!G531)</f>
        <v>GENERAL</v>
      </c>
      <c r="S534" s="2">
        <f>IF($P534="","",'Source - Funds'!H531)</f>
        <v>450289</v>
      </c>
    </row>
    <row r="535" spans="16:19" x14ac:dyDescent="0.3">
      <c r="P535" s="2" t="str">
        <f>IF('Source - Funds'!D532="","",IF('Source - Funds'!J532="N",'Source - Funds'!D532,IF('Source - Funds'!I532='Source - Funds'!B532,'Source - Funds'!D532,"")))</f>
        <v>0229</v>
      </c>
      <c r="Q535" s="2" t="str">
        <f>IF($P535="","",'Source - Funds'!F532)</f>
        <v>0101</v>
      </c>
      <c r="R535" s="2" t="str">
        <f>IF($P535="","",'Source - Funds'!G532)</f>
        <v>GENERAL</v>
      </c>
      <c r="S535" s="2">
        <f>IF($P535="","",'Source - Funds'!H532)</f>
        <v>10779073</v>
      </c>
    </row>
    <row r="536" spans="16:19" x14ac:dyDescent="0.3">
      <c r="P536" s="2" t="str">
        <f>IF('Source - Funds'!D533="","",IF('Source - Funds'!J533="N",'Source - Funds'!D533,IF('Source - Funds'!I533='Source - Funds'!B533,'Source - Funds'!D533,"")))</f>
        <v>0230</v>
      </c>
      <c r="Q536" s="2" t="str">
        <f>IF($P536="","",'Source - Funds'!F533)</f>
        <v>0101</v>
      </c>
      <c r="R536" s="2" t="str">
        <f>IF($P536="","",'Source - Funds'!G533)</f>
        <v>GENERAL</v>
      </c>
      <c r="S536" s="2">
        <f>IF($P536="","",'Source - Funds'!H533)</f>
        <v>727056</v>
      </c>
    </row>
    <row r="537" spans="16:19" x14ac:dyDescent="0.3">
      <c r="P537" s="2" t="str">
        <f>IF('Source - Funds'!D534="","",IF('Source - Funds'!J534="N",'Source - Funds'!D534,IF('Source - Funds'!I534='Source - Funds'!B534,'Source - Funds'!D534,"")))</f>
        <v>0230</v>
      </c>
      <c r="Q537" s="2" t="str">
        <f>IF($P537="","",'Source - Funds'!F534)</f>
        <v>0061</v>
      </c>
      <c r="R537" s="2" t="str">
        <f>IF($P537="","",'Source - Funds'!G534)</f>
        <v>RAINY DAY</v>
      </c>
      <c r="S537" s="2">
        <f>IF($P537="","",'Source - Funds'!H534)</f>
        <v>5000</v>
      </c>
    </row>
    <row r="538" spans="16:19" x14ac:dyDescent="0.3">
      <c r="P538" s="2" t="str">
        <f>IF('Source - Funds'!D535="","",IF('Source - Funds'!J535="N",'Source - Funds'!D535,IF('Source - Funds'!I535='Source - Funds'!B535,'Source - Funds'!D535,"")))</f>
        <v>0230</v>
      </c>
      <c r="Q538" s="2" t="str">
        <f>IF($P538="","",'Source - Funds'!F535)</f>
        <v>2011</v>
      </c>
      <c r="R538" s="2" t="str">
        <f>IF($P538="","",'Source - Funds'!G535)</f>
        <v>LIRF</v>
      </c>
      <c r="S538" s="2">
        <f>IF($P538="","",'Source - Funds'!H535)</f>
        <v>30000</v>
      </c>
    </row>
    <row r="539" spans="16:19" x14ac:dyDescent="0.3">
      <c r="P539" s="2" t="str">
        <f>IF('Source - Funds'!D536="","",IF('Source - Funds'!J536="N",'Source - Funds'!D536,IF('Source - Funds'!I536='Source - Funds'!B536,'Source - Funds'!D536,"")))</f>
        <v>0231</v>
      </c>
      <c r="Q539" s="2" t="str">
        <f>IF($P539="","",'Source - Funds'!F536)</f>
        <v>2011</v>
      </c>
      <c r="R539" s="2" t="str">
        <f>IF($P539="","",'Source - Funds'!G536)</f>
        <v>LIRF</v>
      </c>
      <c r="S539" s="2">
        <f>IF($P539="","",'Source - Funds'!H536)</f>
        <v>10000</v>
      </c>
    </row>
    <row r="540" spans="16:19" x14ac:dyDescent="0.3">
      <c r="P540" s="2" t="str">
        <f>IF('Source - Funds'!D537="","",IF('Source - Funds'!J537="N",'Source - Funds'!D537,IF('Source - Funds'!I537='Source - Funds'!B537,'Source - Funds'!D537,"")))</f>
        <v>0231</v>
      </c>
      <c r="Q540" s="2" t="str">
        <f>IF($P540="","",'Source - Funds'!F537)</f>
        <v>0101</v>
      </c>
      <c r="R540" s="2" t="str">
        <f>IF($P540="","",'Source - Funds'!G537)</f>
        <v>GENERAL</v>
      </c>
      <c r="S540" s="2">
        <f>IF($P540="","",'Source - Funds'!H537)</f>
        <v>101848</v>
      </c>
    </row>
    <row r="541" spans="16:19" x14ac:dyDescent="0.3">
      <c r="P541" s="2" t="str">
        <f>IF('Source - Funds'!D538="","",IF('Source - Funds'!J538="N",'Source - Funds'!D538,IF('Source - Funds'!I538='Source - Funds'!B538,'Source - Funds'!D538,"")))</f>
        <v>0232</v>
      </c>
      <c r="Q541" s="2" t="str">
        <f>IF($P541="","",'Source - Funds'!F538)</f>
        <v>0101</v>
      </c>
      <c r="R541" s="2" t="str">
        <f>IF($P541="","",'Source - Funds'!G538)</f>
        <v>GENERAL</v>
      </c>
      <c r="S541" s="2">
        <f>IF($P541="","",'Source - Funds'!H538)</f>
        <v>1646683</v>
      </c>
    </row>
    <row r="542" spans="16:19" x14ac:dyDescent="0.3">
      <c r="P542" s="2" t="str">
        <f>IF('Source - Funds'!D539="","",IF('Source - Funds'!J539="N",'Source - Funds'!D539,IF('Source - Funds'!I539='Source - Funds'!B539,'Source - Funds'!D539,"")))</f>
        <v>0232</v>
      </c>
      <c r="Q542" s="2" t="str">
        <f>IF($P542="","",'Source - Funds'!F539)</f>
        <v>2011</v>
      </c>
      <c r="R542" s="2" t="str">
        <f>IF($P542="","",'Source - Funds'!G539)</f>
        <v>LIRF</v>
      </c>
      <c r="S542" s="2">
        <f>IF($P542="","",'Source - Funds'!H539)</f>
        <v>0</v>
      </c>
    </row>
    <row r="543" spans="16:19" x14ac:dyDescent="0.3">
      <c r="P543" s="2" t="str">
        <f>IF('Source - Funds'!D540="","",IF('Source - Funds'!J540="N",'Source - Funds'!D540,IF('Source - Funds'!I540='Source - Funds'!B540,'Source - Funds'!D540,"")))</f>
        <v>0232</v>
      </c>
      <c r="Q543" s="2" t="str">
        <f>IF($P543="","",'Source - Funds'!F540)</f>
        <v>0180</v>
      </c>
      <c r="R543" s="2" t="str">
        <f>IF($P543="","",'Source - Funds'!G540)</f>
        <v>DEBT SERVICE</v>
      </c>
      <c r="S543" s="2">
        <f>IF($P543="","",'Source - Funds'!H540)</f>
        <v>184100</v>
      </c>
    </row>
    <row r="544" spans="16:19" x14ac:dyDescent="0.3">
      <c r="P544" s="2" t="str">
        <f>IF('Source - Funds'!D541="","",IF('Source - Funds'!J541="N",'Source - Funds'!D541,IF('Source - Funds'!I541='Source - Funds'!B541,'Source - Funds'!D541,"")))</f>
        <v>0233</v>
      </c>
      <c r="Q544" s="2" t="str">
        <f>IF($P544="","",'Source - Funds'!F541)</f>
        <v>0180</v>
      </c>
      <c r="R544" s="2" t="str">
        <f>IF($P544="","",'Source - Funds'!G541)</f>
        <v>DEBT SERVICE</v>
      </c>
      <c r="S544" s="2">
        <f>IF($P544="","",'Source - Funds'!H541)</f>
        <v>50000</v>
      </c>
    </row>
    <row r="545" spans="16:19" x14ac:dyDescent="0.3">
      <c r="P545" s="2" t="str">
        <f>IF('Source - Funds'!D542="","",IF('Source - Funds'!J542="N",'Source - Funds'!D542,IF('Source - Funds'!I542='Source - Funds'!B542,'Source - Funds'!D542,"")))</f>
        <v>0233</v>
      </c>
      <c r="Q545" s="2" t="str">
        <f>IF($P545="","",'Source - Funds'!F542)</f>
        <v>0101</v>
      </c>
      <c r="R545" s="2" t="str">
        <f>IF($P545="","",'Source - Funds'!G542)</f>
        <v>GENERAL</v>
      </c>
      <c r="S545" s="2">
        <f>IF($P545="","",'Source - Funds'!H542)</f>
        <v>151050</v>
      </c>
    </row>
    <row r="546" spans="16:19" x14ac:dyDescent="0.3">
      <c r="P546" s="2" t="str">
        <f>IF('Source - Funds'!D543="","",IF('Source - Funds'!J543="N",'Source - Funds'!D543,IF('Source - Funds'!I543='Source - Funds'!B543,'Source - Funds'!D543,"")))</f>
        <v>0234</v>
      </c>
      <c r="Q546" s="2" t="str">
        <f>IF($P546="","",'Source - Funds'!F543)</f>
        <v>0101</v>
      </c>
      <c r="R546" s="2" t="str">
        <f>IF($P546="","",'Source - Funds'!G543)</f>
        <v>GENERAL</v>
      </c>
      <c r="S546" s="2">
        <f>IF($P546="","",'Source - Funds'!H543)</f>
        <v>300313</v>
      </c>
    </row>
    <row r="547" spans="16:19" x14ac:dyDescent="0.3">
      <c r="P547" s="2" t="str">
        <f>IF('Source - Funds'!D544="","",IF('Source - Funds'!J544="N",'Source - Funds'!D544,IF('Source - Funds'!I544='Source - Funds'!B544,'Source - Funds'!D544,"")))</f>
        <v>0234</v>
      </c>
      <c r="Q547" s="2" t="str">
        <f>IF($P547="","",'Source - Funds'!F544)</f>
        <v>0061</v>
      </c>
      <c r="R547" s="2" t="str">
        <f>IF($P547="","",'Source - Funds'!G544)</f>
        <v>RAINY DAY</v>
      </c>
      <c r="S547" s="2">
        <f>IF($P547="","",'Source - Funds'!H544)</f>
        <v>8250</v>
      </c>
    </row>
    <row r="548" spans="16:19" x14ac:dyDescent="0.3">
      <c r="P548" s="2" t="str">
        <f>IF('Source - Funds'!D545="","",IF('Source - Funds'!J545="N",'Source - Funds'!D545,IF('Source - Funds'!I545='Source - Funds'!B545,'Source - Funds'!D545,"")))</f>
        <v>0234</v>
      </c>
      <c r="Q548" s="2" t="str">
        <f>IF($P548="","",'Source - Funds'!F545)</f>
        <v>0180</v>
      </c>
      <c r="R548" s="2" t="str">
        <f>IF($P548="","",'Source - Funds'!G545)</f>
        <v>DEBT SERVICE</v>
      </c>
      <c r="S548" s="2">
        <f>IF($P548="","",'Source - Funds'!H545)</f>
        <v>27078</v>
      </c>
    </row>
    <row r="549" spans="16:19" x14ac:dyDescent="0.3">
      <c r="P549" s="2" t="str">
        <f>IF('Source - Funds'!D546="","",IF('Source - Funds'!J546="N",'Source - Funds'!D546,IF('Source - Funds'!I546='Source - Funds'!B546,'Source - Funds'!D546,"")))</f>
        <v>0235</v>
      </c>
      <c r="Q549" s="2" t="str">
        <f>IF($P549="","",'Source - Funds'!F546)</f>
        <v>0283</v>
      </c>
      <c r="R549" s="2" t="str">
        <f>IF($P549="","",'Source - Funds'!G546)</f>
        <v>L/R PAYMENT</v>
      </c>
      <c r="S549" s="2">
        <f>IF($P549="","",'Source - Funds'!H546)</f>
        <v>676935</v>
      </c>
    </row>
    <row r="550" spans="16:19" x14ac:dyDescent="0.3">
      <c r="P550" s="2" t="str">
        <f>IF('Source - Funds'!D547="","",IF('Source - Funds'!J547="N",'Source - Funds'!D547,IF('Source - Funds'!I547='Source - Funds'!B547,'Source - Funds'!D547,"")))</f>
        <v>0235</v>
      </c>
      <c r="Q550" s="2" t="str">
        <f>IF($P550="","",'Source - Funds'!F547)</f>
        <v>0061</v>
      </c>
      <c r="R550" s="2" t="str">
        <f>IF($P550="","",'Source - Funds'!G547)</f>
        <v>RAINY DAY</v>
      </c>
      <c r="S550" s="2">
        <f>IF($P550="","",'Source - Funds'!H547)</f>
        <v>88416</v>
      </c>
    </row>
    <row r="551" spans="16:19" x14ac:dyDescent="0.3">
      <c r="P551" s="2" t="str">
        <f>IF('Source - Funds'!D548="","",IF('Source - Funds'!J548="N",'Source - Funds'!D548,IF('Source - Funds'!I548='Source - Funds'!B548,'Source - Funds'!D548,"")))</f>
        <v>0235</v>
      </c>
      <c r="Q551" s="2" t="str">
        <f>IF($P551="","",'Source - Funds'!F548)</f>
        <v>0101</v>
      </c>
      <c r="R551" s="2" t="str">
        <f>IF($P551="","",'Source - Funds'!G548)</f>
        <v>GENERAL</v>
      </c>
      <c r="S551" s="2">
        <f>IF($P551="","",'Source - Funds'!H548)</f>
        <v>3027990</v>
      </c>
    </row>
    <row r="552" spans="16:19" x14ac:dyDescent="0.3">
      <c r="P552" s="2" t="str">
        <f>IF('Source - Funds'!D549="","",IF('Source - Funds'!J549="N",'Source - Funds'!D549,IF('Source - Funds'!I549='Source - Funds'!B549,'Source - Funds'!D549,"")))</f>
        <v>0236</v>
      </c>
      <c r="Q552" s="2" t="str">
        <f>IF($P552="","",'Source - Funds'!F549)</f>
        <v>0101</v>
      </c>
      <c r="R552" s="2" t="str">
        <f>IF($P552="","",'Source - Funds'!G549)</f>
        <v>GENERAL</v>
      </c>
      <c r="S552" s="2">
        <f>IF($P552="","",'Source - Funds'!H549)</f>
        <v>1610960</v>
      </c>
    </row>
    <row r="553" spans="16:19" x14ac:dyDescent="0.3">
      <c r="P553" s="2" t="str">
        <f>IF('Source - Funds'!D550="","",IF('Source - Funds'!J550="N",'Source - Funds'!D550,IF('Source - Funds'!I550='Source - Funds'!B550,'Source - Funds'!D550,"")))</f>
        <v>0237</v>
      </c>
      <c r="Q553" s="2" t="str">
        <f>IF($P553="","",'Source - Funds'!F550)</f>
        <v>0101</v>
      </c>
      <c r="R553" s="2" t="str">
        <f>IF($P553="","",'Source - Funds'!G550)</f>
        <v>GENERAL</v>
      </c>
      <c r="S553" s="2">
        <f>IF($P553="","",'Source - Funds'!H550)</f>
        <v>718300</v>
      </c>
    </row>
    <row r="554" spans="16:19" x14ac:dyDescent="0.3">
      <c r="P554" s="2" t="str">
        <f>IF('Source - Funds'!D551="","",IF('Source - Funds'!J551="N",'Source - Funds'!D551,IF('Source - Funds'!I551='Source - Funds'!B551,'Source - Funds'!D551,"")))</f>
        <v>0237</v>
      </c>
      <c r="Q554" s="2" t="str">
        <f>IF($P554="","",'Source - Funds'!F551)</f>
        <v>0061</v>
      </c>
      <c r="R554" s="2" t="str">
        <f>IF($P554="","",'Source - Funds'!G551)</f>
        <v>RAINY DAY</v>
      </c>
      <c r="S554" s="2">
        <f>IF($P554="","",'Source - Funds'!H551)</f>
        <v>95000</v>
      </c>
    </row>
    <row r="555" spans="16:19" x14ac:dyDescent="0.3">
      <c r="P555" s="2" t="str">
        <f>IF('Source - Funds'!D552="","",IF('Source - Funds'!J552="N",'Source - Funds'!D552,IF('Source - Funds'!I552='Source - Funds'!B552,'Source - Funds'!D552,"")))</f>
        <v>0237</v>
      </c>
      <c r="Q555" s="2" t="str">
        <f>IF($P555="","",'Source - Funds'!F552)</f>
        <v>2011</v>
      </c>
      <c r="R555" s="2" t="str">
        <f>IF($P555="","",'Source - Funds'!G552)</f>
        <v>LIRF</v>
      </c>
      <c r="S555" s="2">
        <f>IF($P555="","",'Source - Funds'!H552)</f>
        <v>100000</v>
      </c>
    </row>
    <row r="556" spans="16:19" x14ac:dyDescent="0.3">
      <c r="P556" s="2" t="str">
        <f>IF('Source - Funds'!D553="","",IF('Source - Funds'!J553="N",'Source - Funds'!D553,IF('Source - Funds'!I553='Source - Funds'!B553,'Source - Funds'!D553,"")))</f>
        <v>0238</v>
      </c>
      <c r="Q556" s="2" t="str">
        <f>IF($P556="","",'Source - Funds'!F553)</f>
        <v>0180</v>
      </c>
      <c r="R556" s="2" t="str">
        <f>IF($P556="","",'Source - Funds'!G553)</f>
        <v>DEBT SERVICE</v>
      </c>
      <c r="S556" s="2">
        <f>IF($P556="","",'Source - Funds'!H553)</f>
        <v>187000</v>
      </c>
    </row>
    <row r="557" spans="16:19" x14ac:dyDescent="0.3">
      <c r="P557" s="2" t="str">
        <f>IF('Source - Funds'!D554="","",IF('Source - Funds'!J554="N",'Source - Funds'!D554,IF('Source - Funds'!I554='Source - Funds'!B554,'Source - Funds'!D554,"")))</f>
        <v>0238</v>
      </c>
      <c r="Q557" s="2" t="str">
        <f>IF($P557="","",'Source - Funds'!F554)</f>
        <v>0101</v>
      </c>
      <c r="R557" s="2" t="str">
        <f>IF($P557="","",'Source - Funds'!G554)</f>
        <v>GENERAL</v>
      </c>
      <c r="S557" s="2">
        <f>IF($P557="","",'Source - Funds'!H554)</f>
        <v>257181</v>
      </c>
    </row>
    <row r="558" spans="16:19" x14ac:dyDescent="0.3">
      <c r="P558" s="2" t="str">
        <f>IF('Source - Funds'!D555="","",IF('Source - Funds'!J555="N",'Source - Funds'!D555,IF('Source - Funds'!I555='Source - Funds'!B555,'Source - Funds'!D555,"")))</f>
        <v>0239</v>
      </c>
      <c r="Q558" s="2" t="str">
        <f>IF($P558="","",'Source - Funds'!F555)</f>
        <v>0101</v>
      </c>
      <c r="R558" s="2" t="str">
        <f>IF($P558="","",'Source - Funds'!G555)</f>
        <v>GENERAL</v>
      </c>
      <c r="S558" s="2">
        <f>IF($P558="","",'Source - Funds'!H555)</f>
        <v>298607</v>
      </c>
    </row>
    <row r="559" spans="16:19" x14ac:dyDescent="0.3">
      <c r="P559" s="2" t="str">
        <f>IF('Source - Funds'!D556="","",IF('Source - Funds'!J556="N",'Source - Funds'!D556,IF('Source - Funds'!I556='Source - Funds'!B556,'Source - Funds'!D556,"")))</f>
        <v>0239</v>
      </c>
      <c r="Q559" s="2" t="str">
        <f>IF($P559="","",'Source - Funds'!F556)</f>
        <v>0180</v>
      </c>
      <c r="R559" s="2" t="str">
        <f>IF($P559="","",'Source - Funds'!G556)</f>
        <v>DEBT SERVICE</v>
      </c>
      <c r="S559" s="2">
        <f>IF($P559="","",'Source - Funds'!H556)</f>
        <v>148348</v>
      </c>
    </row>
    <row r="560" spans="16:19" x14ac:dyDescent="0.3">
      <c r="P560" s="2" t="str">
        <f>IF('Source - Funds'!D557="","",IF('Source - Funds'!J557="N",'Source - Funds'!D557,IF('Source - Funds'!I557='Source - Funds'!B557,'Source - Funds'!D557,"")))</f>
        <v>0240</v>
      </c>
      <c r="Q560" s="2" t="str">
        <f>IF($P560="","",'Source - Funds'!F557)</f>
        <v>0101</v>
      </c>
      <c r="R560" s="2" t="str">
        <f>IF($P560="","",'Source - Funds'!G557)</f>
        <v>GENERAL</v>
      </c>
      <c r="S560" s="2">
        <f>IF($P560="","",'Source - Funds'!H557)</f>
        <v>34339</v>
      </c>
    </row>
    <row r="561" spans="16:19" x14ac:dyDescent="0.3">
      <c r="P561" s="2" t="str">
        <f>IF('Source - Funds'!D558="","",IF('Source - Funds'!J558="N",'Source - Funds'!D558,IF('Source - Funds'!I558='Source - Funds'!B558,'Source - Funds'!D558,"")))</f>
        <v>0241</v>
      </c>
      <c r="Q561" s="2" t="str">
        <f>IF($P561="","",'Source - Funds'!F558)</f>
        <v>0101</v>
      </c>
      <c r="R561" s="2" t="str">
        <f>IF($P561="","",'Source - Funds'!G558)</f>
        <v>GENERAL</v>
      </c>
      <c r="S561" s="2">
        <f>IF($P561="","",'Source - Funds'!H558)</f>
        <v>421821</v>
      </c>
    </row>
    <row r="562" spans="16:19" x14ac:dyDescent="0.3">
      <c r="P562" s="2" t="str">
        <f>IF('Source - Funds'!D559="","",IF('Source - Funds'!J559="N",'Source - Funds'!D559,IF('Source - Funds'!I559='Source - Funds'!B559,'Source - Funds'!D559,"")))</f>
        <v>0242</v>
      </c>
      <c r="Q562" s="2" t="str">
        <f>IF($P562="","",'Source - Funds'!F559)</f>
        <v>0101</v>
      </c>
      <c r="R562" s="2" t="str">
        <f>IF($P562="","",'Source - Funds'!G559)</f>
        <v>GENERAL</v>
      </c>
      <c r="S562" s="2">
        <f>IF($P562="","",'Source - Funds'!H559)</f>
        <v>3141940</v>
      </c>
    </row>
    <row r="563" spans="16:19" x14ac:dyDescent="0.3">
      <c r="P563" s="2" t="str">
        <f>IF('Source - Funds'!D560="","",IF('Source - Funds'!J560="N",'Source - Funds'!D560,IF('Source - Funds'!I560='Source - Funds'!B560,'Source - Funds'!D560,"")))</f>
        <v>0242</v>
      </c>
      <c r="Q563" s="2" t="str">
        <f>IF($P563="","",'Source - Funds'!F560)</f>
        <v>0061</v>
      </c>
      <c r="R563" s="2" t="str">
        <f>IF($P563="","",'Source - Funds'!G560)</f>
        <v>RAINY DAY</v>
      </c>
      <c r="S563" s="2">
        <f>IF($P563="","",'Source - Funds'!H560)</f>
        <v>0</v>
      </c>
    </row>
    <row r="564" spans="16:19" x14ac:dyDescent="0.3">
      <c r="P564" s="2" t="str">
        <f>IF('Source - Funds'!D561="","",IF('Source - Funds'!J561="N",'Source - Funds'!D561,IF('Source - Funds'!I561='Source - Funds'!B561,'Source - Funds'!D561,"")))</f>
        <v>0242</v>
      </c>
      <c r="Q564" s="2" t="str">
        <f>IF($P564="","",'Source - Funds'!F561)</f>
        <v>2011</v>
      </c>
      <c r="R564" s="2" t="str">
        <f>IF($P564="","",'Source - Funds'!G561)</f>
        <v>LIRF</v>
      </c>
      <c r="S564" s="2">
        <f>IF($P564="","",'Source - Funds'!H561)</f>
        <v>0</v>
      </c>
    </row>
    <row r="565" spans="16:19" x14ac:dyDescent="0.3">
      <c r="P565" s="2" t="str">
        <f>IF('Source - Funds'!D562="","",IF('Source - Funds'!J562="N",'Source - Funds'!D562,IF('Source - Funds'!I562='Source - Funds'!B562,'Source - Funds'!D562,"")))</f>
        <v>0243</v>
      </c>
      <c r="Q565" s="2" t="str">
        <f>IF($P565="","",'Source - Funds'!F562)</f>
        <v>0101</v>
      </c>
      <c r="R565" s="2" t="str">
        <f>IF($P565="","",'Source - Funds'!G562)</f>
        <v>GENERAL</v>
      </c>
      <c r="S565" s="2">
        <f>IF($P565="","",'Source - Funds'!H562)</f>
        <v>199595</v>
      </c>
    </row>
    <row r="566" spans="16:19" x14ac:dyDescent="0.3">
      <c r="P566" s="2" t="str">
        <f>IF('Source - Funds'!D563="","",IF('Source - Funds'!J563="N",'Source - Funds'!D563,IF('Source - Funds'!I563='Source - Funds'!B563,'Source - Funds'!D563,"")))</f>
        <v>0244</v>
      </c>
      <c r="Q566" s="2" t="str">
        <f>IF($P566="","",'Source - Funds'!F563)</f>
        <v>0101</v>
      </c>
      <c r="R566" s="2" t="str">
        <f>IF($P566="","",'Source - Funds'!G563)</f>
        <v>GENERAL</v>
      </c>
      <c r="S566" s="2">
        <f>IF($P566="","",'Source - Funds'!H563)</f>
        <v>2893562</v>
      </c>
    </row>
    <row r="567" spans="16:19" x14ac:dyDescent="0.3">
      <c r="P567" s="2" t="str">
        <f>IF('Source - Funds'!D564="","",IF('Source - Funds'!J564="N",'Source - Funds'!D564,IF('Source - Funds'!I564='Source - Funds'!B564,'Source - Funds'!D564,"")))</f>
        <v>0244</v>
      </c>
      <c r="Q567" s="2" t="str">
        <f>IF($P567="","",'Source - Funds'!F564)</f>
        <v>0061</v>
      </c>
      <c r="R567" s="2" t="str">
        <f>IF($P567="","",'Source - Funds'!G564)</f>
        <v>RAINY DAY</v>
      </c>
      <c r="S567" s="2">
        <f>IF($P567="","",'Source - Funds'!H564)</f>
        <v>342000</v>
      </c>
    </row>
    <row r="568" spans="16:19" x14ac:dyDescent="0.3">
      <c r="P568" s="2" t="str">
        <f>IF('Source - Funds'!D565="","",IF('Source - Funds'!J565="N",'Source - Funds'!D565,IF('Source - Funds'!I565='Source - Funds'!B565,'Source - Funds'!D565,"")))</f>
        <v>0244</v>
      </c>
      <c r="Q568" s="2" t="str">
        <f>IF($P568="","",'Source - Funds'!F565)</f>
        <v>2011</v>
      </c>
      <c r="R568" s="2" t="str">
        <f>IF($P568="","",'Source - Funds'!G565)</f>
        <v>LIRF</v>
      </c>
      <c r="S568" s="2">
        <f>IF($P568="","",'Source - Funds'!H565)</f>
        <v>370000</v>
      </c>
    </row>
    <row r="569" spans="16:19" x14ac:dyDescent="0.3">
      <c r="P569" s="2" t="str">
        <f>IF('Source - Funds'!D566="","",IF('Source - Funds'!J566="N",'Source - Funds'!D566,IF('Source - Funds'!I566='Source - Funds'!B566,'Source - Funds'!D566,"")))</f>
        <v>0244</v>
      </c>
      <c r="Q569" s="2" t="str">
        <f>IF($P569="","",'Source - Funds'!F566)</f>
        <v>0180</v>
      </c>
      <c r="R569" s="2" t="str">
        <f>IF($P569="","",'Source - Funds'!G566)</f>
        <v>DEBT SERVICE</v>
      </c>
      <c r="S569" s="2">
        <f>IF($P569="","",'Source - Funds'!H566)</f>
        <v>361700</v>
      </c>
    </row>
    <row r="570" spans="16:19" x14ac:dyDescent="0.3">
      <c r="P570" s="2" t="str">
        <f>IF('Source - Funds'!D567="","",IF('Source - Funds'!J567="N",'Source - Funds'!D567,IF('Source - Funds'!I567='Source - Funds'!B567,'Source - Funds'!D567,"")))</f>
        <v/>
      </c>
      <c r="Q570" s="2" t="str">
        <f>IF($P570="","",'Source - Funds'!F567)</f>
        <v/>
      </c>
      <c r="R570" s="2" t="str">
        <f>IF($P570="","",'Source - Funds'!G567)</f>
        <v/>
      </c>
      <c r="S570" s="2" t="str">
        <f>IF($P570="","",'Source - Funds'!H567)</f>
        <v/>
      </c>
    </row>
    <row r="571" spans="16:19" x14ac:dyDescent="0.3">
      <c r="P571" s="2" t="str">
        <f>IF('Source - Funds'!D568="","",IF('Source - Funds'!J568="N",'Source - Funds'!D568,IF('Source - Funds'!I568='Source - Funds'!B568,'Source - Funds'!D568,"")))</f>
        <v/>
      </c>
      <c r="Q571" s="2" t="str">
        <f>IF($P571="","",'Source - Funds'!F568)</f>
        <v/>
      </c>
      <c r="R571" s="2" t="str">
        <f>IF($P571="","",'Source - Funds'!G568)</f>
        <v/>
      </c>
      <c r="S571" s="2" t="str">
        <f>IF($P571="","",'Source - Funds'!H568)</f>
        <v/>
      </c>
    </row>
    <row r="572" spans="16:19" x14ac:dyDescent="0.3">
      <c r="P572" s="2" t="str">
        <f>IF('Source - Funds'!D569="","",IF('Source - Funds'!J569="N",'Source - Funds'!D569,IF('Source - Funds'!I569='Source - Funds'!B569,'Source - Funds'!D569,"")))</f>
        <v/>
      </c>
      <c r="Q572" s="2" t="str">
        <f>IF($P572="","",'Source - Funds'!F569)</f>
        <v/>
      </c>
      <c r="R572" s="2" t="str">
        <f>IF($P572="","",'Source - Funds'!G569)</f>
        <v/>
      </c>
      <c r="S572" s="2" t="str">
        <f>IF($P572="","",'Source - Funds'!H569)</f>
        <v/>
      </c>
    </row>
    <row r="573" spans="16:19" x14ac:dyDescent="0.3">
      <c r="P573" s="2" t="str">
        <f>IF('Source - Funds'!D570="","",IF('Source - Funds'!J570="N",'Source - Funds'!D570,IF('Source - Funds'!I570='Source - Funds'!B570,'Source - Funds'!D570,"")))</f>
        <v>0245</v>
      </c>
      <c r="Q573" s="2" t="str">
        <f>IF($P573="","",'Source - Funds'!F570)</f>
        <v>0101</v>
      </c>
      <c r="R573" s="2" t="str">
        <f>IF($P573="","",'Source - Funds'!G570)</f>
        <v>GENERAL</v>
      </c>
      <c r="S573" s="2">
        <f>IF($P573="","",'Source - Funds'!H570)</f>
        <v>286650</v>
      </c>
    </row>
    <row r="574" spans="16:19" x14ac:dyDescent="0.3">
      <c r="P574" s="2" t="str">
        <f>IF('Source - Funds'!D571="","",IF('Source - Funds'!J571="N",'Source - Funds'!D571,IF('Source - Funds'!I571='Source - Funds'!B571,'Source - Funds'!D571,"")))</f>
        <v>0245</v>
      </c>
      <c r="Q574" s="2" t="str">
        <f>IF($P574="","",'Source - Funds'!F571)</f>
        <v>0061</v>
      </c>
      <c r="R574" s="2" t="str">
        <f>IF($P574="","",'Source - Funds'!G571)</f>
        <v>RAINY DAY</v>
      </c>
      <c r="S574" s="2">
        <f>IF($P574="","",'Source - Funds'!H571)</f>
        <v>4000</v>
      </c>
    </row>
    <row r="575" spans="16:19" x14ac:dyDescent="0.3">
      <c r="P575" s="2" t="str">
        <f>IF('Source - Funds'!D572="","",IF('Source - Funds'!J572="N",'Source - Funds'!D572,IF('Source - Funds'!I572='Source - Funds'!B572,'Source - Funds'!D572,"")))</f>
        <v>0245</v>
      </c>
      <c r="Q575" s="2" t="str">
        <f>IF($P575="","",'Source - Funds'!F572)</f>
        <v>2011</v>
      </c>
      <c r="R575" s="2" t="str">
        <f>IF($P575="","",'Source - Funds'!G572)</f>
        <v>LIRF</v>
      </c>
      <c r="S575" s="2">
        <f>IF($P575="","",'Source - Funds'!H572)</f>
        <v>15000</v>
      </c>
    </row>
    <row r="576" spans="16:19" x14ac:dyDescent="0.3">
      <c r="P576" s="2" t="str">
        <f>IF('Source - Funds'!D573="","",IF('Source - Funds'!J573="N",'Source - Funds'!D573,IF('Source - Funds'!I573='Source - Funds'!B573,'Source - Funds'!D573,"")))</f>
        <v>0246</v>
      </c>
      <c r="Q576" s="2" t="str">
        <f>IF($P576="","",'Source - Funds'!F573)</f>
        <v>2011</v>
      </c>
      <c r="R576" s="2" t="str">
        <f>IF($P576="","",'Source - Funds'!G573)</f>
        <v>LIRF</v>
      </c>
      <c r="S576" s="2">
        <f>IF($P576="","",'Source - Funds'!H573)</f>
        <v>28710</v>
      </c>
    </row>
    <row r="577" spans="16:19" x14ac:dyDescent="0.3">
      <c r="P577" s="2" t="str">
        <f>IF('Source - Funds'!D574="","",IF('Source - Funds'!J574="N",'Source - Funds'!D574,IF('Source - Funds'!I574='Source - Funds'!B574,'Source - Funds'!D574,"")))</f>
        <v>0246</v>
      </c>
      <c r="Q577" s="2" t="str">
        <f>IF($P577="","",'Source - Funds'!F574)</f>
        <v>0061</v>
      </c>
      <c r="R577" s="2" t="str">
        <f>IF($P577="","",'Source - Funds'!G574)</f>
        <v>RAINY DAY</v>
      </c>
      <c r="S577" s="2">
        <f>IF($P577="","",'Source - Funds'!H574)</f>
        <v>28500</v>
      </c>
    </row>
    <row r="578" spans="16:19" x14ac:dyDescent="0.3">
      <c r="P578" s="2" t="str">
        <f>IF('Source - Funds'!D575="","",IF('Source - Funds'!J575="N",'Source - Funds'!D575,IF('Source - Funds'!I575='Source - Funds'!B575,'Source - Funds'!D575,"")))</f>
        <v>0246</v>
      </c>
      <c r="Q578" s="2" t="str">
        <f>IF($P578="","",'Source - Funds'!F575)</f>
        <v>0101</v>
      </c>
      <c r="R578" s="2" t="str">
        <f>IF($P578="","",'Source - Funds'!G575)</f>
        <v>GENERAL</v>
      </c>
      <c r="S578" s="2">
        <f>IF($P578="","",'Source - Funds'!H575)</f>
        <v>478825</v>
      </c>
    </row>
    <row r="579" spans="16:19" x14ac:dyDescent="0.3">
      <c r="P579" s="2" t="str">
        <f>IF('Source - Funds'!D576="","",IF('Source - Funds'!J576="N",'Source - Funds'!D576,IF('Source - Funds'!I576='Source - Funds'!B576,'Source - Funds'!D576,"")))</f>
        <v>0247</v>
      </c>
      <c r="Q579" s="2" t="str">
        <f>IF($P579="","",'Source - Funds'!F576)</f>
        <v>0101</v>
      </c>
      <c r="R579" s="2" t="str">
        <f>IF($P579="","",'Source - Funds'!G576)</f>
        <v>GENERAL</v>
      </c>
      <c r="S579" s="2">
        <f>IF($P579="","",'Source - Funds'!H576)</f>
        <v>912295</v>
      </c>
    </row>
    <row r="580" spans="16:19" x14ac:dyDescent="0.3">
      <c r="P580" s="2" t="str">
        <f>IF('Source - Funds'!D577="","",IF('Source - Funds'!J577="N",'Source - Funds'!D577,IF('Source - Funds'!I577='Source - Funds'!B577,'Source - Funds'!D577,"")))</f>
        <v>0247</v>
      </c>
      <c r="Q580" s="2" t="str">
        <f>IF($P580="","",'Source - Funds'!F577)</f>
        <v>0180</v>
      </c>
      <c r="R580" s="2" t="str">
        <f>IF($P580="","",'Source - Funds'!G577)</f>
        <v>DEBT SERVICE</v>
      </c>
      <c r="S580" s="2">
        <f>IF($P580="","",'Source - Funds'!H577)</f>
        <v>853000</v>
      </c>
    </row>
    <row r="581" spans="16:19" x14ac:dyDescent="0.3">
      <c r="P581" s="2" t="str">
        <f>IF('Source - Funds'!D578="","",IF('Source - Funds'!J578="N",'Source - Funds'!D578,IF('Source - Funds'!I578='Source - Funds'!B578,'Source - Funds'!D578,"")))</f>
        <v>0248</v>
      </c>
      <c r="Q581" s="2" t="str">
        <f>IF($P581="","",'Source - Funds'!F578)</f>
        <v>0101</v>
      </c>
      <c r="R581" s="2" t="str">
        <f>IF($P581="","",'Source - Funds'!G578)</f>
        <v>GENERAL</v>
      </c>
      <c r="S581" s="2">
        <f>IF($P581="","",'Source - Funds'!H578)</f>
        <v>187061</v>
      </c>
    </row>
    <row r="582" spans="16:19" x14ac:dyDescent="0.3">
      <c r="P582" s="2" t="str">
        <f>IF('Source - Funds'!D579="","",IF('Source - Funds'!J579="N",'Source - Funds'!D579,IF('Source - Funds'!I579='Source - Funds'!B579,'Source - Funds'!D579,"")))</f>
        <v>0249</v>
      </c>
      <c r="Q582" s="2" t="str">
        <f>IF($P582="","",'Source - Funds'!F579)</f>
        <v>0101</v>
      </c>
      <c r="R582" s="2" t="str">
        <f>IF($P582="","",'Source - Funds'!G579)</f>
        <v>GENERAL</v>
      </c>
      <c r="S582" s="2">
        <f>IF($P582="","",'Source - Funds'!H579)</f>
        <v>167060</v>
      </c>
    </row>
    <row r="583" spans="16:19" x14ac:dyDescent="0.3">
      <c r="P583" s="2" t="str">
        <f>IF('Source - Funds'!D580="","",IF('Source - Funds'!J580="N",'Source - Funds'!D580,IF('Source - Funds'!I580='Source - Funds'!B580,'Source - Funds'!D580,"")))</f>
        <v>0250</v>
      </c>
      <c r="Q583" s="2" t="str">
        <f>IF($P583="","",'Source - Funds'!F580)</f>
        <v>0101</v>
      </c>
      <c r="R583" s="2" t="str">
        <f>IF($P583="","",'Source - Funds'!G580)</f>
        <v>GENERAL</v>
      </c>
      <c r="S583" s="2">
        <f>IF($P583="","",'Source - Funds'!H580)</f>
        <v>1826600</v>
      </c>
    </row>
    <row r="584" spans="16:19" x14ac:dyDescent="0.3">
      <c r="P584" s="2" t="str">
        <f>IF('Source - Funds'!D581="","",IF('Source - Funds'!J581="N",'Source - Funds'!D581,IF('Source - Funds'!I581='Source - Funds'!B581,'Source - Funds'!D581,"")))</f>
        <v>0250</v>
      </c>
      <c r="Q584" s="2" t="str">
        <f>IF($P584="","",'Source - Funds'!F581)</f>
        <v>0061</v>
      </c>
      <c r="R584" s="2" t="str">
        <f>IF($P584="","",'Source - Funds'!G581)</f>
        <v>RAINY DAY</v>
      </c>
      <c r="S584" s="2">
        <f>IF($P584="","",'Source - Funds'!H581)</f>
        <v>274733</v>
      </c>
    </row>
    <row r="585" spans="16:19" x14ac:dyDescent="0.3">
      <c r="P585" s="2" t="str">
        <f>IF('Source - Funds'!D582="","",IF('Source - Funds'!J582="N",'Source - Funds'!D582,IF('Source - Funds'!I582='Source - Funds'!B582,'Source - Funds'!D582,"")))</f>
        <v>0251</v>
      </c>
      <c r="Q585" s="2" t="str">
        <f>IF($P585="","",'Source - Funds'!F582)</f>
        <v>0061</v>
      </c>
      <c r="R585" s="2" t="str">
        <f>IF($P585="","",'Source - Funds'!G582)</f>
        <v>RAINY DAY</v>
      </c>
      <c r="S585" s="2">
        <f>IF($P585="","",'Source - Funds'!H582)</f>
        <v>20000</v>
      </c>
    </row>
    <row r="586" spans="16:19" x14ac:dyDescent="0.3">
      <c r="P586" s="2" t="str">
        <f>IF('Source - Funds'!D583="","",IF('Source - Funds'!J583="N",'Source - Funds'!D583,IF('Source - Funds'!I583='Source - Funds'!B583,'Source - Funds'!D583,"")))</f>
        <v>0251</v>
      </c>
      <c r="Q586" s="2" t="str">
        <f>IF($P586="","",'Source - Funds'!F583)</f>
        <v>0101</v>
      </c>
      <c r="R586" s="2" t="str">
        <f>IF($P586="","",'Source - Funds'!G583)</f>
        <v>GENERAL</v>
      </c>
      <c r="S586" s="2">
        <f>IF($P586="","",'Source - Funds'!H583)</f>
        <v>871721</v>
      </c>
    </row>
    <row r="587" spans="16:19" x14ac:dyDescent="0.3">
      <c r="P587" s="2" t="str">
        <f>IF('Source - Funds'!D584="","",IF('Source - Funds'!J584="N",'Source - Funds'!D584,IF('Source - Funds'!I584='Source - Funds'!B584,'Source - Funds'!D584,"")))</f>
        <v/>
      </c>
      <c r="Q587" s="2" t="str">
        <f>IF($P587="","",'Source - Funds'!F584)</f>
        <v/>
      </c>
      <c r="R587" s="2" t="str">
        <f>IF($P587="","",'Source - Funds'!G584)</f>
        <v/>
      </c>
      <c r="S587" s="2" t="str">
        <f>IF($P587="","",'Source - Funds'!H584)</f>
        <v/>
      </c>
    </row>
    <row r="588" spans="16:19" x14ac:dyDescent="0.3">
      <c r="P588" s="2" t="str">
        <f>IF('Source - Funds'!D585="","",IF('Source - Funds'!J585="N",'Source - Funds'!D585,IF('Source - Funds'!I585='Source - Funds'!B585,'Source - Funds'!D585,"")))</f>
        <v/>
      </c>
      <c r="Q588" s="2" t="str">
        <f>IF($P588="","",'Source - Funds'!F585)</f>
        <v/>
      </c>
      <c r="R588" s="2" t="str">
        <f>IF($P588="","",'Source - Funds'!G585)</f>
        <v/>
      </c>
      <c r="S588" s="2" t="str">
        <f>IF($P588="","",'Source - Funds'!H585)</f>
        <v/>
      </c>
    </row>
    <row r="589" spans="16:19" x14ac:dyDescent="0.3">
      <c r="P589" s="2" t="str">
        <f>IF('Source - Funds'!D586="","",IF('Source - Funds'!J586="N",'Source - Funds'!D586,IF('Source - Funds'!I586='Source - Funds'!B586,'Source - Funds'!D586,"")))</f>
        <v/>
      </c>
      <c r="Q589" s="2" t="str">
        <f>IF($P589="","",'Source - Funds'!F586)</f>
        <v/>
      </c>
      <c r="R589" s="2" t="str">
        <f>IF($P589="","",'Source - Funds'!G586)</f>
        <v/>
      </c>
      <c r="S589" s="2" t="str">
        <f>IF($P589="","",'Source - Funds'!H586)</f>
        <v/>
      </c>
    </row>
    <row r="590" spans="16:19" x14ac:dyDescent="0.3">
      <c r="P590" s="2" t="str">
        <f>IF('Source - Funds'!D587="","",IF('Source - Funds'!J587="N",'Source - Funds'!D587,IF('Source - Funds'!I587='Source - Funds'!B587,'Source - Funds'!D587,"")))</f>
        <v/>
      </c>
      <c r="Q590" s="2" t="str">
        <f>IF($P590="","",'Source - Funds'!F587)</f>
        <v/>
      </c>
      <c r="R590" s="2" t="str">
        <f>IF($P590="","",'Source - Funds'!G587)</f>
        <v/>
      </c>
      <c r="S590" s="2" t="str">
        <f>IF($P590="","",'Source - Funds'!H587)</f>
        <v/>
      </c>
    </row>
    <row r="591" spans="16:19" x14ac:dyDescent="0.3">
      <c r="P591" s="2" t="str">
        <f>IF('Source - Funds'!D588="","",IF('Source - Funds'!J588="N",'Source - Funds'!D588,IF('Source - Funds'!I588='Source - Funds'!B588,'Source - Funds'!D588,"")))</f>
        <v/>
      </c>
      <c r="Q591" s="2" t="str">
        <f>IF($P591="","",'Source - Funds'!F588)</f>
        <v/>
      </c>
      <c r="R591" s="2" t="str">
        <f>IF($P591="","",'Source - Funds'!G588)</f>
        <v/>
      </c>
      <c r="S591" s="2" t="str">
        <f>IF($P591="","",'Source - Funds'!H588)</f>
        <v/>
      </c>
    </row>
    <row r="592" spans="16:19" x14ac:dyDescent="0.3">
      <c r="P592" s="2" t="str">
        <f>IF('Source - Funds'!D589="","",IF('Source - Funds'!J589="N",'Source - Funds'!D589,IF('Source - Funds'!I589='Source - Funds'!B589,'Source - Funds'!D589,"")))</f>
        <v/>
      </c>
      <c r="Q592" s="2" t="str">
        <f>IF($P592="","",'Source - Funds'!F589)</f>
        <v/>
      </c>
      <c r="R592" s="2" t="str">
        <f>IF($P592="","",'Source - Funds'!G589)</f>
        <v/>
      </c>
      <c r="S592" s="2" t="str">
        <f>IF($P592="","",'Source - Funds'!H589)</f>
        <v/>
      </c>
    </row>
    <row r="593" spans="16:19" x14ac:dyDescent="0.3">
      <c r="P593" s="2" t="str">
        <f>IF('Source - Funds'!D590="","",IF('Source - Funds'!J590="N",'Source - Funds'!D590,IF('Source - Funds'!I590='Source - Funds'!B590,'Source - Funds'!D590,"")))</f>
        <v/>
      </c>
      <c r="Q593" s="2" t="str">
        <f>IF($P593="","",'Source - Funds'!F590)</f>
        <v/>
      </c>
      <c r="R593" s="2" t="str">
        <f>IF($P593="","",'Source - Funds'!G590)</f>
        <v/>
      </c>
      <c r="S593" s="2" t="str">
        <f>IF($P593="","",'Source - Funds'!H590)</f>
        <v/>
      </c>
    </row>
    <row r="594" spans="16:19" x14ac:dyDescent="0.3">
      <c r="P594" s="2" t="str">
        <f>IF('Source - Funds'!D591="","",IF('Source - Funds'!J591="N",'Source - Funds'!D591,IF('Source - Funds'!I591='Source - Funds'!B591,'Source - Funds'!D591,"")))</f>
        <v/>
      </c>
      <c r="Q594" s="2" t="str">
        <f>IF($P594="","",'Source - Funds'!F591)</f>
        <v/>
      </c>
      <c r="R594" s="2" t="str">
        <f>IF($P594="","",'Source - Funds'!G591)</f>
        <v/>
      </c>
      <c r="S594" s="2" t="str">
        <f>IF($P594="","",'Source - Funds'!H591)</f>
        <v/>
      </c>
    </row>
    <row r="595" spans="16:19" x14ac:dyDescent="0.3">
      <c r="P595" s="2" t="str">
        <f>IF('Source - Funds'!D592="","",IF('Source - Funds'!J592="N",'Source - Funds'!D592,IF('Source - Funds'!I592='Source - Funds'!B592,'Source - Funds'!D592,"")))</f>
        <v/>
      </c>
      <c r="Q595" s="2" t="str">
        <f>IF($P595="","",'Source - Funds'!F592)</f>
        <v/>
      </c>
      <c r="R595" s="2" t="str">
        <f>IF($P595="","",'Source - Funds'!G592)</f>
        <v/>
      </c>
      <c r="S595" s="2" t="str">
        <f>IF($P595="","",'Source - Funds'!H592)</f>
        <v/>
      </c>
    </row>
    <row r="596" spans="16:19" x14ac:dyDescent="0.3">
      <c r="P596" s="2" t="str">
        <f>IF('Source - Funds'!D593="","",IF('Source - Funds'!J593="N",'Source - Funds'!D593,IF('Source - Funds'!I593='Source - Funds'!B593,'Source - Funds'!D593,"")))</f>
        <v/>
      </c>
      <c r="Q596" s="2" t="str">
        <f>IF($P596="","",'Source - Funds'!F593)</f>
        <v/>
      </c>
      <c r="R596" s="2" t="str">
        <f>IF($P596="","",'Source - Funds'!G593)</f>
        <v/>
      </c>
      <c r="S596" s="2" t="str">
        <f>IF($P596="","",'Source - Funds'!H593)</f>
        <v/>
      </c>
    </row>
    <row r="597" spans="16:19" x14ac:dyDescent="0.3">
      <c r="P597" s="2" t="str">
        <f>IF('Source - Funds'!D594="","",IF('Source - Funds'!J594="N",'Source - Funds'!D594,IF('Source - Funds'!I594='Source - Funds'!B594,'Source - Funds'!D594,"")))</f>
        <v/>
      </c>
      <c r="Q597" s="2" t="str">
        <f>IF($P597="","",'Source - Funds'!F594)</f>
        <v/>
      </c>
      <c r="R597" s="2" t="str">
        <f>IF($P597="","",'Source - Funds'!G594)</f>
        <v/>
      </c>
      <c r="S597" s="2" t="str">
        <f>IF($P597="","",'Source - Funds'!H594)</f>
        <v/>
      </c>
    </row>
    <row r="598" spans="16:19" x14ac:dyDescent="0.3">
      <c r="P598" s="2" t="str">
        <f>IF('Source - Funds'!D595="","",IF('Source - Funds'!J595="N",'Source - Funds'!D595,IF('Source - Funds'!I595='Source - Funds'!B595,'Source - Funds'!D595,"")))</f>
        <v/>
      </c>
      <c r="Q598" s="2" t="str">
        <f>IF($P598="","",'Source - Funds'!F595)</f>
        <v/>
      </c>
      <c r="R598" s="2" t="str">
        <f>IF($P598="","",'Source - Funds'!G595)</f>
        <v/>
      </c>
      <c r="S598" s="2" t="str">
        <f>IF($P598="","",'Source - Funds'!H595)</f>
        <v/>
      </c>
    </row>
    <row r="599" spans="16:19" x14ac:dyDescent="0.3">
      <c r="P599" s="2" t="str">
        <f>IF('Source - Funds'!D596="","",IF('Source - Funds'!J596="N",'Source - Funds'!D596,IF('Source - Funds'!I596='Source - Funds'!B596,'Source - Funds'!D596,"")))</f>
        <v/>
      </c>
      <c r="Q599" s="2" t="str">
        <f>IF($P599="","",'Source - Funds'!F596)</f>
        <v/>
      </c>
      <c r="R599" s="2" t="str">
        <f>IF($P599="","",'Source - Funds'!G596)</f>
        <v/>
      </c>
      <c r="S599" s="2" t="str">
        <f>IF($P599="","",'Source - Funds'!H596)</f>
        <v/>
      </c>
    </row>
    <row r="600" spans="16:19" x14ac:dyDescent="0.3">
      <c r="P600" s="2" t="str">
        <f>IF('Source - Funds'!D597="","",IF('Source - Funds'!J597="N",'Source - Funds'!D597,IF('Source - Funds'!I597='Source - Funds'!B597,'Source - Funds'!D597,"")))</f>
        <v/>
      </c>
      <c r="Q600" s="2" t="str">
        <f>IF($P600="","",'Source - Funds'!F597)</f>
        <v/>
      </c>
      <c r="R600" s="2" t="str">
        <f>IF($P600="","",'Source - Funds'!G597)</f>
        <v/>
      </c>
      <c r="S600" s="2" t="str">
        <f>IF($P600="","",'Source - Funds'!H597)</f>
        <v/>
      </c>
    </row>
  </sheetData>
  <mergeCells count="10">
    <mergeCell ref="O1:O1048576"/>
    <mergeCell ref="P3:Q3"/>
    <mergeCell ref="U1:X3"/>
    <mergeCell ref="T1:T1048576"/>
    <mergeCell ref="R1:S2"/>
    <mergeCell ref="A3:B3"/>
    <mergeCell ref="H1:H1048576"/>
    <mergeCell ref="I1:N3"/>
    <mergeCell ref="C3:G3"/>
    <mergeCell ref="D1:G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D7B14-6BC3-482B-9B9B-A788E5BA0055}">
  <dimension ref="A1:A5"/>
  <sheetViews>
    <sheetView zoomScale="190" zoomScaleNormal="190" workbookViewId="0">
      <selection activeCell="A8" sqref="A8"/>
    </sheetView>
  </sheetViews>
  <sheetFormatPr defaultColWidth="9.21875" defaultRowHeight="13.8" x14ac:dyDescent="0.25"/>
  <cols>
    <col min="1" max="1" width="59.5546875" style="1" bestFit="1" customWidth="1"/>
    <col min="2" max="16384" width="9.21875" style="1"/>
  </cols>
  <sheetData>
    <row r="1" spans="1:1" x14ac:dyDescent="0.25">
      <c r="A1" s="17" t="s">
        <v>716</v>
      </c>
    </row>
    <row r="2" spans="1:1" x14ac:dyDescent="0.25">
      <c r="A2" s="16" t="s">
        <v>717</v>
      </c>
    </row>
    <row r="3" spans="1:1" x14ac:dyDescent="0.25">
      <c r="A3" s="16" t="s">
        <v>718</v>
      </c>
    </row>
    <row r="4" spans="1:1" x14ac:dyDescent="0.25">
      <c r="A4" s="16"/>
    </row>
    <row r="5" spans="1:1" ht="15" customHeight="1" x14ac:dyDescent="0.25">
      <c r="A5" s="15"/>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F03D-C189-48CC-918F-A81123C5210A}">
  <sheetPr>
    <tabColor theme="9" tint="0.59999389629810485"/>
    <pageSetUpPr fitToPage="1"/>
  </sheetPr>
  <dimension ref="A1:XFC170"/>
  <sheetViews>
    <sheetView tabSelected="1" zoomScaleNormal="100" workbookViewId="0">
      <selection activeCell="C15" sqref="C15:D15"/>
    </sheetView>
  </sheetViews>
  <sheetFormatPr defaultColWidth="0" defaultRowHeight="15.6" zeroHeight="1" x14ac:dyDescent="0.3"/>
  <cols>
    <col min="1" max="1" width="4.5546875" style="30" customWidth="1"/>
    <col min="2" max="2" width="11.5546875" style="30" customWidth="1"/>
    <col min="3" max="3" width="52.21875" style="30" customWidth="1"/>
    <col min="4" max="5" width="24.21875" style="30" customWidth="1"/>
    <col min="6" max="6" width="4.77734375" style="30" customWidth="1"/>
    <col min="7" max="22" width="0" style="30" hidden="1" customWidth="1"/>
    <col min="23" max="16383" width="9.21875" style="30" hidden="1"/>
    <col min="16384" max="16384" width="10.5546875" style="30" hidden="1"/>
  </cols>
  <sheetData>
    <row r="1" spans="1:18" s="28" customFormat="1" ht="17.399999999999999" x14ac:dyDescent="0.3">
      <c r="B1" s="91" t="s">
        <v>719</v>
      </c>
      <c r="C1" s="91"/>
      <c r="D1" s="91"/>
      <c r="E1" s="91"/>
      <c r="F1" s="29"/>
      <c r="G1" s="29"/>
      <c r="H1" s="29"/>
      <c r="I1" s="29"/>
    </row>
    <row r="2" spans="1:18" s="28" customFormat="1" ht="17.399999999999999" x14ac:dyDescent="0.3">
      <c r="B2" s="91" t="s">
        <v>720</v>
      </c>
      <c r="C2" s="91"/>
      <c r="D2" s="91"/>
      <c r="E2" s="91"/>
      <c r="F2" s="29"/>
      <c r="G2" s="29"/>
      <c r="H2" s="29"/>
      <c r="I2" s="29"/>
    </row>
    <row r="3" spans="1:18" x14ac:dyDescent="0.3">
      <c r="A3" s="28"/>
      <c r="B3" s="28"/>
      <c r="C3" s="28"/>
      <c r="D3" s="28"/>
      <c r="E3" s="28"/>
      <c r="F3" s="28"/>
      <c r="G3" s="28"/>
      <c r="H3" s="28"/>
      <c r="I3" s="28"/>
      <c r="J3" s="28"/>
      <c r="K3" s="28"/>
    </row>
    <row r="4" spans="1:18" ht="17.399999999999999" x14ac:dyDescent="0.3">
      <c r="A4" s="79" t="s">
        <v>735</v>
      </c>
      <c r="B4" s="79"/>
      <c r="C4" s="79"/>
      <c r="D4" s="79"/>
      <c r="E4" s="79"/>
      <c r="F4" s="79"/>
      <c r="G4" s="28"/>
      <c r="H4" s="28"/>
      <c r="I4" s="28"/>
      <c r="J4" s="28"/>
      <c r="K4" s="28"/>
      <c r="L4" s="28"/>
      <c r="M4" s="28"/>
      <c r="N4" s="28"/>
      <c r="O4" s="28"/>
      <c r="P4" s="28"/>
      <c r="Q4" s="28"/>
      <c r="R4" s="28"/>
    </row>
    <row r="5" spans="1:18" s="28" customFormat="1" x14ac:dyDescent="0.3">
      <c r="B5" s="55"/>
      <c r="C5" s="31"/>
    </row>
    <row r="6" spans="1:18" s="28" customFormat="1" ht="289.8" customHeight="1" x14ac:dyDescent="0.3">
      <c r="B6" s="89" t="s">
        <v>773</v>
      </c>
      <c r="C6" s="94"/>
      <c r="D6" s="94"/>
      <c r="E6" s="94"/>
    </row>
    <row r="7" spans="1:18" s="28" customFormat="1" x14ac:dyDescent="0.3">
      <c r="B7" s="76" t="s">
        <v>721</v>
      </c>
      <c r="C7" s="76"/>
      <c r="D7" s="76"/>
    </row>
    <row r="8" spans="1:18" s="28" customFormat="1" x14ac:dyDescent="0.3">
      <c r="B8" s="32"/>
      <c r="C8" s="32"/>
    </row>
    <row r="9" spans="1:18" s="28" customFormat="1" x14ac:dyDescent="0.3">
      <c r="B9" s="33" t="s">
        <v>722</v>
      </c>
      <c r="C9" s="33"/>
    </row>
    <row r="10" spans="1:18" s="28" customFormat="1" x14ac:dyDescent="0.3"/>
    <row r="11" spans="1:18" s="28" customFormat="1" x14ac:dyDescent="0.3">
      <c r="B11" s="90" t="s">
        <v>723</v>
      </c>
      <c r="C11" s="90"/>
      <c r="D11" s="90"/>
      <c r="E11" s="90"/>
    </row>
    <row r="12" spans="1:18" x14ac:dyDescent="0.3">
      <c r="A12" s="28"/>
      <c r="B12" s="34" t="s">
        <v>724</v>
      </c>
      <c r="C12" s="28"/>
      <c r="D12" s="28"/>
      <c r="E12" s="28"/>
      <c r="F12" s="28"/>
      <c r="G12" s="28"/>
      <c r="H12" s="28"/>
      <c r="I12" s="28"/>
      <c r="J12" s="28"/>
    </row>
    <row r="13" spans="1:18" x14ac:dyDescent="0.3">
      <c r="A13" s="28"/>
      <c r="B13" s="28"/>
      <c r="C13" s="32"/>
      <c r="D13" s="28"/>
      <c r="E13" s="28"/>
      <c r="F13" s="28"/>
      <c r="G13" s="28"/>
      <c r="H13" s="28"/>
      <c r="I13" s="28"/>
      <c r="J13" s="28"/>
    </row>
    <row r="14" spans="1:18" s="28" customFormat="1" x14ac:dyDescent="0.3">
      <c r="B14" s="35" t="s">
        <v>706</v>
      </c>
      <c r="C14" s="92"/>
      <c r="D14" s="92"/>
      <c r="E14" s="93" t="s">
        <v>725</v>
      </c>
      <c r="F14" s="93"/>
    </row>
    <row r="15" spans="1:18" s="28" customFormat="1" x14ac:dyDescent="0.3">
      <c r="B15" s="36" t="s">
        <v>726</v>
      </c>
      <c r="C15" s="92"/>
      <c r="D15" s="92"/>
      <c r="E15" s="93"/>
      <c r="F15" s="93"/>
    </row>
    <row r="16" spans="1:18" x14ac:dyDescent="0.3">
      <c r="A16" s="28"/>
      <c r="B16" s="28"/>
      <c r="C16" s="28"/>
      <c r="D16" s="28"/>
      <c r="E16" s="93"/>
      <c r="F16" s="93"/>
      <c r="G16" s="28"/>
      <c r="H16" s="28"/>
      <c r="I16" s="28"/>
      <c r="J16" s="28"/>
      <c r="K16" s="28"/>
    </row>
    <row r="17" spans="1:11" s="28" customFormat="1" x14ac:dyDescent="0.3">
      <c r="B17" s="33"/>
      <c r="C17" s="33"/>
      <c r="E17" s="93"/>
      <c r="F17" s="93"/>
    </row>
    <row r="18" spans="1:11" x14ac:dyDescent="0.3">
      <c r="A18" s="28"/>
      <c r="B18" s="33" t="str">
        <f>IF(COUNTIF(Binding!A1:A9,C15)=1,"Budget subject to binding review by library's fiscal body.","Step 2: Calculate 2027 Maximum Budget to Remain Non-Binding")</f>
        <v>Step 2: Calculate 2027 Maximum Budget to Remain Non-Binding</v>
      </c>
      <c r="D18" s="28"/>
      <c r="E18" s="93"/>
      <c r="F18" s="93"/>
      <c r="G18" s="28"/>
      <c r="H18" s="28"/>
      <c r="I18" s="28"/>
      <c r="J18" s="28"/>
    </row>
    <row r="19" spans="1:11" s="28" customFormat="1" x14ac:dyDescent="0.3"/>
    <row r="20" spans="1:11" s="28" customFormat="1" ht="32.549999999999997" customHeight="1" x14ac:dyDescent="0.3">
      <c r="B20" s="89" t="s">
        <v>727</v>
      </c>
      <c r="C20" s="89"/>
      <c r="D20" s="89"/>
      <c r="E20" s="89"/>
    </row>
    <row r="21" spans="1:11" s="28" customFormat="1" x14ac:dyDescent="0.3"/>
    <row r="22" spans="1:11" s="28" customFormat="1" ht="16.2" thickBot="1" x14ac:dyDescent="0.35">
      <c r="B22" s="31" t="s">
        <v>728</v>
      </c>
    </row>
    <row r="23" spans="1:11" s="28" customFormat="1" x14ac:dyDescent="0.3">
      <c r="B23" s="72" t="str">
        <f>Year-1&amp;" Total Certified Budget"</f>
        <v>2026 Total Certified Budget</v>
      </c>
      <c r="C23" s="37"/>
      <c r="D23" s="37">
        <f>SUMIFS('Source - Funds'!H:H,'Source - Funds'!B:B,LEFT(C14,2),'Source - Funds'!D:D,MID(C15,4,4))</f>
        <v>0</v>
      </c>
    </row>
    <row r="24" spans="1:11" s="28" customFormat="1" ht="16.2" thickBot="1" x14ac:dyDescent="0.35">
      <c r="B24" s="73" t="s">
        <v>734</v>
      </c>
      <c r="C24" s="38"/>
      <c r="D24" s="38">
        <f>1+(MLGQ-1)/2</f>
        <v>1.03</v>
      </c>
    </row>
    <row r="25" spans="1:11" s="28" customFormat="1" ht="33.6" customHeight="1" x14ac:dyDescent="0.3">
      <c r="B25" s="77" t="s">
        <v>774</v>
      </c>
      <c r="C25" s="78"/>
      <c r="D25" s="39">
        <f>ROUND(D23*D24,2)</f>
        <v>0</v>
      </c>
    </row>
    <row r="26" spans="1:11" s="28" customFormat="1" ht="16.2" hidden="1" customHeight="1" thickBot="1" x14ac:dyDescent="0.35">
      <c r="B26" s="74"/>
      <c r="C26" s="40"/>
      <c r="D26" s="40"/>
    </row>
    <row r="27" spans="1:11" s="28" customFormat="1" ht="37.200000000000003" customHeight="1" thickBot="1" x14ac:dyDescent="0.35">
      <c r="B27" s="75" t="str">
        <f>Year&amp;" Maximum Budget to Remain Non-Binding"</f>
        <v>2027 Maximum Budget to Remain Non-Binding</v>
      </c>
      <c r="C27" s="41"/>
      <c r="D27" s="41" t="str">
        <f>IFERROR(IF(D23=0,0,IF(D25-INT(D25)&gt;0,0,-1))+IF(D23=0,"",ROUNDDOWN(D25,0)),"")</f>
        <v/>
      </c>
    </row>
    <row r="28" spans="1:11" s="28" customFormat="1" x14ac:dyDescent="0.3">
      <c r="B28" s="42"/>
      <c r="C28" s="56"/>
      <c r="D28" s="56"/>
    </row>
    <row r="29" spans="1:11" x14ac:dyDescent="0.3">
      <c r="A29" s="28"/>
      <c r="B29" s="33" t="s">
        <v>729</v>
      </c>
      <c r="D29" s="28"/>
      <c r="E29" s="28"/>
      <c r="F29" s="28"/>
      <c r="G29" s="28"/>
      <c r="H29" s="28"/>
      <c r="I29" s="28"/>
      <c r="J29" s="28"/>
    </row>
    <row r="30" spans="1:11" s="28" customFormat="1" x14ac:dyDescent="0.3">
      <c r="B30" s="56"/>
      <c r="C30" s="56"/>
    </row>
    <row r="31" spans="1:11" ht="31.5" customHeight="1" x14ac:dyDescent="0.3">
      <c r="B31" s="80" t="s">
        <v>736</v>
      </c>
      <c r="C31" s="80"/>
      <c r="D31" s="80"/>
      <c r="E31" s="80"/>
      <c r="F31" s="28"/>
      <c r="G31" s="28"/>
      <c r="H31" s="28"/>
      <c r="I31" s="28"/>
      <c r="J31" s="28"/>
      <c r="K31" s="28"/>
    </row>
    <row r="32" spans="1:11" ht="16.2" thickBot="1" x14ac:dyDescent="0.35">
      <c r="A32" s="28"/>
      <c r="B32" s="28"/>
      <c r="C32" s="28"/>
      <c r="D32" s="28"/>
      <c r="E32" s="28"/>
      <c r="F32" s="28"/>
      <c r="G32" s="28"/>
      <c r="H32" s="28"/>
      <c r="I32" s="28"/>
      <c r="J32" s="28"/>
      <c r="K32" s="28"/>
    </row>
    <row r="33" spans="1:11" x14ac:dyDescent="0.3">
      <c r="A33" s="28"/>
      <c r="B33" s="81" t="s">
        <v>8</v>
      </c>
      <c r="C33" s="82"/>
      <c r="D33" s="43">
        <f>Year-1</f>
        <v>2026</v>
      </c>
      <c r="E33" s="43">
        <f>Year</f>
        <v>2027</v>
      </c>
      <c r="F33" s="28"/>
      <c r="G33" s="28"/>
      <c r="H33" s="28"/>
      <c r="I33" s="28"/>
      <c r="J33" s="28"/>
      <c r="K33" s="28"/>
    </row>
    <row r="34" spans="1:11" ht="16.2" thickBot="1" x14ac:dyDescent="0.35">
      <c r="A34" s="28"/>
      <c r="B34" s="83"/>
      <c r="C34" s="84"/>
      <c r="D34" s="44" t="s">
        <v>730</v>
      </c>
      <c r="E34" s="44" t="s">
        <v>731</v>
      </c>
      <c r="F34" s="28"/>
      <c r="G34" s="28"/>
      <c r="H34" s="28"/>
      <c r="I34" s="28"/>
      <c r="J34" s="28"/>
      <c r="K34" s="28"/>
    </row>
    <row r="35" spans="1:11" x14ac:dyDescent="0.3">
      <c r="A35" s="28"/>
      <c r="B35" s="85" t="str">
        <f>IF(Index!V5&lt;&gt;"",Index!V5&amp;"-"&amp;Index!W5,"")</f>
        <v/>
      </c>
      <c r="C35" s="86"/>
      <c r="D35" s="45" t="str">
        <f>Index!X5</f>
        <v/>
      </c>
      <c r="E35" s="52"/>
      <c r="F35" s="28"/>
      <c r="G35" s="28"/>
      <c r="H35" s="28"/>
      <c r="I35" s="28"/>
      <c r="J35" s="28"/>
      <c r="K35" s="28"/>
    </row>
    <row r="36" spans="1:11" x14ac:dyDescent="0.3">
      <c r="A36" s="28"/>
      <c r="B36" s="85" t="str">
        <f>IF(Index!V6&lt;&gt;"",Index!V6&amp;"-"&amp;Index!W6,IF(B35="","",IF(B35="Click here to add a new fund.","",IF(B35&lt;&gt;"Click here to add a new fund.","Click here to add a new fund.","x"))))</f>
        <v/>
      </c>
      <c r="C36" s="86"/>
      <c r="D36" s="45" t="str">
        <f>Index!X6</f>
        <v/>
      </c>
      <c r="E36" s="53"/>
      <c r="F36" s="28"/>
      <c r="G36" s="28"/>
      <c r="H36" s="28"/>
      <c r="I36" s="28"/>
      <c r="J36" s="28"/>
      <c r="K36" s="28"/>
    </row>
    <row r="37" spans="1:11" x14ac:dyDescent="0.3">
      <c r="A37" s="28"/>
      <c r="B37" s="85" t="str">
        <f>IF(Index!V7&lt;&gt;"",Index!V7&amp;"-"&amp;Index!W7,IF(B36="","",IF(B36="Click here to add a new fund.","",IF(B36&lt;&gt;"Click here to add a new fund.","Click here to add a new fund.","x"))))</f>
        <v/>
      </c>
      <c r="C37" s="86"/>
      <c r="D37" s="45" t="str">
        <f>Index!X7</f>
        <v/>
      </c>
      <c r="E37" s="53"/>
      <c r="F37" s="28"/>
      <c r="G37" s="28"/>
      <c r="H37" s="28"/>
      <c r="I37" s="28"/>
      <c r="J37" s="28"/>
      <c r="K37" s="28"/>
    </row>
    <row r="38" spans="1:11" x14ac:dyDescent="0.3">
      <c r="A38" s="28"/>
      <c r="B38" s="85" t="str">
        <f>IF(Index!V8&lt;&gt;"",Index!V8&amp;"-"&amp;Index!W8,IF(B37="","",IF(B37="Click here to add a new fund.","",IF(B37&lt;&gt;"Click here to add a new fund.","Click here to add a new fund.","x"))))</f>
        <v/>
      </c>
      <c r="C38" s="86"/>
      <c r="D38" s="45" t="str">
        <f>Index!X8</f>
        <v/>
      </c>
      <c r="E38" s="53"/>
      <c r="F38" s="28"/>
      <c r="G38" s="28"/>
      <c r="H38" s="28"/>
      <c r="I38" s="28"/>
      <c r="J38" s="28"/>
      <c r="K38" s="28"/>
    </row>
    <row r="39" spans="1:11" x14ac:dyDescent="0.3">
      <c r="A39" s="28"/>
      <c r="B39" s="85" t="str">
        <f>IF(Index!V9&lt;&gt;"",Index!V9&amp;"-"&amp;Index!W9,IF(B38="","",IF(B38="Click here to add a new fund.","",IF(B38&lt;&gt;"Click here to add a new fund.","Click here to add a new fund.","x"))))</f>
        <v/>
      </c>
      <c r="C39" s="86"/>
      <c r="D39" s="45" t="str">
        <f>Index!X9</f>
        <v/>
      </c>
      <c r="E39" s="53"/>
      <c r="F39" s="28"/>
      <c r="G39" s="28"/>
      <c r="H39" s="28"/>
      <c r="I39" s="28"/>
      <c r="J39" s="28"/>
      <c r="K39" s="28"/>
    </row>
    <row r="40" spans="1:11" x14ac:dyDescent="0.3">
      <c r="A40" s="28"/>
      <c r="B40" s="85" t="str">
        <f>IF(Index!V10&lt;&gt;"",Index!V10&amp;"-"&amp;Index!W10,IF(B39="","",IF(B39="Click here to add a new fund.","",IF(B39&lt;&gt;"Click here to add a new fund.","Click here to add a new fund.","x"))))</f>
        <v/>
      </c>
      <c r="C40" s="86"/>
      <c r="D40" s="45"/>
      <c r="E40" s="53"/>
      <c r="F40" s="28"/>
      <c r="G40" s="28"/>
      <c r="H40" s="28"/>
      <c r="I40" s="28"/>
      <c r="J40" s="28"/>
      <c r="K40" s="28"/>
    </row>
    <row r="41" spans="1:11" ht="16.2" thickBot="1" x14ac:dyDescent="0.35">
      <c r="A41" s="28"/>
      <c r="B41" s="85" t="str">
        <f>IF(Index!V11&lt;&gt;"",Index!V11&amp;"-"&amp;Index!W11,IF(B40="","",IF(B40="Click here to add a new fund.","",IF(B40&lt;&gt;"Click here to add a new fund.","Click here to add a new fund.","x"))))</f>
        <v/>
      </c>
      <c r="C41" s="86"/>
      <c r="D41" s="46"/>
      <c r="E41" s="54"/>
      <c r="F41" s="28"/>
      <c r="G41" s="28"/>
      <c r="H41" s="28"/>
      <c r="I41" s="28"/>
      <c r="J41" s="28"/>
      <c r="K41" s="28"/>
    </row>
    <row r="42" spans="1:11" ht="16.2" thickBot="1" x14ac:dyDescent="0.35">
      <c r="A42" s="28"/>
      <c r="B42" s="87" t="s">
        <v>732</v>
      </c>
      <c r="C42" s="88"/>
      <c r="D42" s="47">
        <f>D23</f>
        <v>0</v>
      </c>
      <c r="E42" s="48">
        <f>SUM(E35:E41)</f>
        <v>0</v>
      </c>
      <c r="F42" s="49"/>
      <c r="G42" s="28"/>
      <c r="H42" s="28"/>
      <c r="I42" s="28"/>
      <c r="J42" s="28"/>
      <c r="K42" s="28"/>
    </row>
    <row r="43" spans="1:11" x14ac:dyDescent="0.3">
      <c r="A43" s="28"/>
      <c r="B43" s="28"/>
      <c r="C43" s="28"/>
      <c r="D43" s="28"/>
      <c r="E43" s="49"/>
      <c r="F43" s="49"/>
      <c r="G43" s="28"/>
      <c r="H43" s="28"/>
      <c r="I43" s="28"/>
      <c r="J43" s="28"/>
      <c r="K43" s="28"/>
    </row>
    <row r="44" spans="1:11" x14ac:dyDescent="0.3">
      <c r="A44" s="28"/>
      <c r="B44" s="28" t="s">
        <v>733</v>
      </c>
      <c r="C44" s="28"/>
      <c r="D44" s="51" t="str">
        <f>D27</f>
        <v/>
      </c>
      <c r="E44" s="50" t="str">
        <f>D27</f>
        <v/>
      </c>
      <c r="F44" s="49"/>
      <c r="G44" s="28"/>
      <c r="H44" s="28"/>
      <c r="I44" s="28"/>
      <c r="J44" s="28"/>
      <c r="K44" s="28"/>
    </row>
    <row r="45" spans="1:11" x14ac:dyDescent="0.3">
      <c r="A45" s="28"/>
      <c r="B45" s="28"/>
      <c r="C45" s="28"/>
      <c r="D45" s="28"/>
      <c r="E45" s="28"/>
      <c r="F45" s="49"/>
      <c r="G45" s="28"/>
      <c r="H45" s="28"/>
      <c r="I45" s="28"/>
      <c r="J45" s="28"/>
      <c r="K45" s="28"/>
    </row>
    <row r="46" spans="1:11" x14ac:dyDescent="0.3">
      <c r="A46" s="28"/>
      <c r="B46" s="76" t="str">
        <f>IF(C14="","",IF(E42&gt;D44,"The 2027 proposed budget will require binding review by the library's fiscal body.","The 2027 proposed budget can be adopted by the library board."))</f>
        <v/>
      </c>
      <c r="C46" s="76"/>
      <c r="D46" s="76"/>
      <c r="E46" s="76"/>
      <c r="F46" s="49"/>
      <c r="G46" s="28"/>
      <c r="H46" s="28"/>
      <c r="I46" s="28"/>
      <c r="J46" s="28"/>
      <c r="K46" s="28"/>
    </row>
    <row r="47" spans="1:11" x14ac:dyDescent="0.3">
      <c r="A47" s="28"/>
      <c r="B47" s="28"/>
      <c r="C47" s="28"/>
      <c r="D47" s="28"/>
      <c r="E47" s="28"/>
      <c r="F47" s="28"/>
      <c r="G47" s="28"/>
      <c r="H47" s="28"/>
      <c r="I47" s="28"/>
      <c r="J47" s="28"/>
      <c r="K47" s="28"/>
    </row>
    <row r="48" spans="1:11" x14ac:dyDescent="0.3">
      <c r="A48" s="28"/>
      <c r="B48" s="76" t="str">
        <f>IFERROR(IF(E42&gt;D44,"The 2027 proposed budget will need to be reduced by "&amp;DOLLAR(E42-D44)&amp;" to remain non-binding.",IF(E42=0,"The 2027 proposed budget can be increased to "&amp;DOLLAR(D44-E42)&amp;" and remain non-binding.","The 2027 proposed budget can be increased by "&amp;DOLLAR(D44-E42)&amp;" and remain non-binding.")),"")</f>
        <v/>
      </c>
      <c r="C48" s="76"/>
      <c r="D48" s="76"/>
      <c r="E48" s="76"/>
      <c r="F48" s="28"/>
      <c r="G48" s="28"/>
      <c r="H48" s="28"/>
      <c r="I48" s="28"/>
      <c r="J48" s="28"/>
      <c r="K48" s="28"/>
    </row>
    <row r="49" spans="1:11" x14ac:dyDescent="0.3">
      <c r="A49" s="28"/>
      <c r="B49" s="28"/>
      <c r="C49" s="28"/>
      <c r="D49" s="28"/>
      <c r="E49" s="28"/>
      <c r="F49" s="28"/>
      <c r="G49" s="28"/>
      <c r="H49" s="28"/>
      <c r="I49" s="28"/>
      <c r="J49" s="28"/>
      <c r="K49" s="28"/>
    </row>
    <row r="50" spans="1:11" hidden="1" x14ac:dyDescent="0.3">
      <c r="A50" s="28"/>
      <c r="B50" s="28"/>
      <c r="C50" s="28"/>
      <c r="D50" s="28"/>
      <c r="E50" s="28"/>
      <c r="F50" s="28"/>
      <c r="G50" s="28"/>
      <c r="H50" s="28"/>
      <c r="I50" s="28"/>
      <c r="J50" s="28"/>
      <c r="K50" s="28"/>
    </row>
    <row r="51" spans="1:11" hidden="1" x14ac:dyDescent="0.3">
      <c r="A51" s="28"/>
      <c r="B51" s="28"/>
      <c r="C51" s="28"/>
      <c r="D51" s="28"/>
      <c r="E51" s="28"/>
      <c r="F51" s="28"/>
      <c r="G51" s="28"/>
      <c r="H51" s="28"/>
      <c r="I51" s="28"/>
      <c r="J51" s="28"/>
      <c r="K51" s="28"/>
    </row>
    <row r="52" spans="1:11" hidden="1" x14ac:dyDescent="0.3">
      <c r="A52" s="28"/>
      <c r="B52" s="28"/>
      <c r="C52" s="28"/>
      <c r="D52" s="28"/>
      <c r="E52" s="28"/>
      <c r="F52" s="28"/>
      <c r="G52" s="28"/>
      <c r="H52" s="28"/>
      <c r="I52" s="28"/>
      <c r="J52" s="28"/>
      <c r="K52" s="28"/>
    </row>
    <row r="53" spans="1:11" hidden="1" x14ac:dyDescent="0.3">
      <c r="A53" s="28"/>
      <c r="B53" s="28"/>
      <c r="C53" s="28"/>
      <c r="D53" s="28"/>
      <c r="E53" s="28"/>
      <c r="F53" s="28"/>
      <c r="G53" s="28"/>
      <c r="H53" s="28"/>
      <c r="I53" s="28"/>
      <c r="J53" s="28"/>
      <c r="K53" s="28"/>
    </row>
    <row r="54" spans="1:11" hidden="1" x14ac:dyDescent="0.3">
      <c r="A54" s="28"/>
      <c r="B54" s="28"/>
      <c r="C54" s="28"/>
      <c r="D54" s="28"/>
      <c r="E54" s="28"/>
      <c r="F54" s="28"/>
      <c r="G54" s="28"/>
      <c r="H54" s="28"/>
      <c r="I54" s="28"/>
      <c r="J54" s="28"/>
      <c r="K54" s="28"/>
    </row>
    <row r="55" spans="1:11" hidden="1" x14ac:dyDescent="0.3">
      <c r="A55" s="28"/>
      <c r="B55" s="28"/>
      <c r="C55" s="28"/>
      <c r="D55" s="28"/>
      <c r="E55" s="28"/>
      <c r="F55" s="28"/>
      <c r="G55" s="28"/>
      <c r="H55" s="28"/>
      <c r="I55" s="28"/>
      <c r="J55" s="28"/>
      <c r="K55" s="28"/>
    </row>
    <row r="56" spans="1:11" hidden="1" x14ac:dyDescent="0.3">
      <c r="A56" s="28"/>
      <c r="B56" s="28"/>
      <c r="C56" s="28"/>
      <c r="D56" s="28"/>
      <c r="E56" s="28"/>
      <c r="F56" s="28"/>
      <c r="G56" s="28"/>
      <c r="H56" s="28"/>
      <c r="I56" s="28"/>
      <c r="J56" s="28"/>
      <c r="K56" s="28"/>
    </row>
    <row r="57" spans="1:11" hidden="1" x14ac:dyDescent="0.3">
      <c r="A57" s="28"/>
      <c r="B57" s="28"/>
      <c r="C57" s="28"/>
      <c r="D57" s="28"/>
      <c r="E57" s="28"/>
      <c r="F57" s="28"/>
      <c r="G57" s="28"/>
      <c r="H57" s="28"/>
      <c r="I57" s="28"/>
      <c r="J57" s="28"/>
      <c r="K57" s="28"/>
    </row>
    <row r="58" spans="1:11" hidden="1" x14ac:dyDescent="0.3">
      <c r="A58" s="28"/>
      <c r="B58" s="28"/>
      <c r="C58" s="28"/>
      <c r="D58" s="28"/>
      <c r="E58" s="28"/>
      <c r="F58" s="28"/>
      <c r="G58" s="28"/>
      <c r="H58" s="28"/>
      <c r="I58" s="28"/>
      <c r="J58" s="28"/>
      <c r="K58" s="28"/>
    </row>
    <row r="59" spans="1:11" hidden="1" x14ac:dyDescent="0.3">
      <c r="A59" s="28"/>
      <c r="B59" s="28"/>
      <c r="C59" s="28"/>
      <c r="D59" s="28"/>
      <c r="E59" s="28"/>
      <c r="F59" s="28"/>
      <c r="G59" s="28"/>
      <c r="H59" s="28"/>
      <c r="I59" s="28"/>
      <c r="J59" s="28"/>
      <c r="K59" s="28"/>
    </row>
    <row r="60" spans="1:11" hidden="1" x14ac:dyDescent="0.3">
      <c r="A60" s="28"/>
      <c r="B60" s="28"/>
      <c r="C60" s="28"/>
      <c r="D60" s="28"/>
      <c r="E60" s="28"/>
      <c r="F60" s="28"/>
      <c r="G60" s="28"/>
      <c r="H60" s="28"/>
      <c r="I60" s="28"/>
      <c r="J60" s="28"/>
      <c r="K60" s="28"/>
    </row>
    <row r="61" spans="1:11" hidden="1" x14ac:dyDescent="0.3">
      <c r="A61" s="28"/>
      <c r="B61" s="28"/>
      <c r="C61" s="28"/>
      <c r="D61" s="28"/>
      <c r="E61" s="28"/>
      <c r="F61" s="28"/>
      <c r="G61" s="28"/>
      <c r="H61" s="28"/>
      <c r="I61" s="28"/>
      <c r="J61" s="28"/>
      <c r="K61" s="28"/>
    </row>
    <row r="62" spans="1:11" hidden="1" x14ac:dyDescent="0.3">
      <c r="A62" s="28"/>
      <c r="B62" s="28"/>
      <c r="C62" s="28"/>
      <c r="D62" s="28"/>
      <c r="E62" s="28"/>
      <c r="F62" s="28"/>
      <c r="G62" s="28"/>
      <c r="H62" s="28"/>
      <c r="I62" s="28"/>
      <c r="J62" s="28"/>
      <c r="K62" s="28"/>
    </row>
    <row r="63" spans="1:11" hidden="1" x14ac:dyDescent="0.3">
      <c r="A63" s="28"/>
      <c r="B63" s="28"/>
      <c r="C63" s="28"/>
      <c r="D63" s="28"/>
      <c r="E63" s="28"/>
      <c r="F63" s="28"/>
      <c r="G63" s="28"/>
      <c r="H63" s="28"/>
      <c r="I63" s="28"/>
      <c r="J63" s="28"/>
      <c r="K63" s="28"/>
    </row>
    <row r="64" spans="1:11" hidden="1" x14ac:dyDescent="0.3">
      <c r="A64" s="28"/>
      <c r="B64" s="28"/>
      <c r="C64" s="28"/>
      <c r="D64" s="28"/>
      <c r="E64" s="28"/>
      <c r="F64" s="28"/>
      <c r="G64" s="28"/>
      <c r="H64" s="28"/>
      <c r="I64" s="28"/>
      <c r="J64" s="28"/>
      <c r="K64" s="28"/>
    </row>
    <row r="65" spans="1:11" hidden="1" x14ac:dyDescent="0.3">
      <c r="A65" s="28"/>
      <c r="B65" s="28"/>
      <c r="C65" s="28"/>
      <c r="D65" s="28"/>
      <c r="E65" s="28"/>
      <c r="F65" s="28"/>
      <c r="G65" s="28"/>
      <c r="H65" s="28"/>
      <c r="I65" s="28"/>
      <c r="J65" s="28"/>
      <c r="K65" s="28"/>
    </row>
    <row r="66" spans="1:11" hidden="1" x14ac:dyDescent="0.3">
      <c r="A66" s="28"/>
      <c r="B66" s="28"/>
      <c r="C66" s="28"/>
      <c r="D66" s="28"/>
      <c r="E66" s="28"/>
      <c r="F66" s="28"/>
      <c r="G66" s="28"/>
      <c r="H66" s="28"/>
      <c r="I66" s="28"/>
      <c r="J66" s="28"/>
      <c r="K66" s="28"/>
    </row>
    <row r="67" spans="1:11" hidden="1" x14ac:dyDescent="0.3">
      <c r="A67" s="28"/>
      <c r="B67" s="28"/>
      <c r="C67" s="28"/>
      <c r="D67" s="28"/>
      <c r="E67" s="28"/>
      <c r="F67" s="28"/>
      <c r="G67" s="28"/>
      <c r="H67" s="28"/>
      <c r="I67" s="28"/>
      <c r="J67" s="28"/>
      <c r="K67" s="28"/>
    </row>
    <row r="68" spans="1:11" hidden="1" x14ac:dyDescent="0.3">
      <c r="A68" s="28"/>
      <c r="B68" s="28"/>
      <c r="C68" s="28"/>
      <c r="D68" s="28"/>
      <c r="E68" s="28"/>
      <c r="F68" s="28"/>
      <c r="G68" s="28"/>
      <c r="H68" s="28"/>
      <c r="I68" s="28"/>
      <c r="J68" s="28"/>
      <c r="K68" s="28"/>
    </row>
    <row r="69" spans="1:11" hidden="1" x14ac:dyDescent="0.3">
      <c r="A69" s="28"/>
      <c r="B69" s="28"/>
      <c r="C69" s="28"/>
      <c r="D69" s="28"/>
      <c r="E69" s="28"/>
      <c r="F69" s="28"/>
      <c r="G69" s="28"/>
      <c r="H69" s="28"/>
      <c r="I69" s="28"/>
      <c r="J69" s="28"/>
      <c r="K69" s="28"/>
    </row>
    <row r="70" spans="1:11" hidden="1" x14ac:dyDescent="0.3">
      <c r="A70" s="28"/>
      <c r="B70" s="28"/>
      <c r="C70" s="28"/>
      <c r="D70" s="28"/>
      <c r="E70" s="28"/>
      <c r="F70" s="28"/>
      <c r="G70" s="28"/>
      <c r="H70" s="28"/>
      <c r="I70" s="28"/>
      <c r="J70" s="28"/>
      <c r="K70" s="28"/>
    </row>
    <row r="71" spans="1:11" hidden="1" x14ac:dyDescent="0.3">
      <c r="A71" s="28"/>
      <c r="B71" s="28"/>
      <c r="C71" s="28"/>
      <c r="D71" s="28"/>
      <c r="E71" s="28"/>
      <c r="F71" s="28"/>
      <c r="G71" s="28"/>
      <c r="H71" s="28"/>
      <c r="I71" s="28"/>
      <c r="J71" s="28"/>
      <c r="K71" s="28"/>
    </row>
    <row r="72" spans="1:11" hidden="1" x14ac:dyDescent="0.3">
      <c r="A72" s="28"/>
      <c r="B72" s="28"/>
      <c r="C72" s="28"/>
      <c r="D72" s="28"/>
      <c r="E72" s="28"/>
      <c r="F72" s="28"/>
      <c r="G72" s="28"/>
      <c r="H72" s="28"/>
      <c r="I72" s="28"/>
      <c r="J72" s="28"/>
      <c r="K72" s="28"/>
    </row>
    <row r="73" spans="1:11" hidden="1" x14ac:dyDescent="0.3">
      <c r="A73" s="28"/>
      <c r="B73" s="28"/>
      <c r="C73" s="28"/>
      <c r="D73" s="28"/>
      <c r="E73" s="28"/>
      <c r="F73" s="28"/>
      <c r="G73" s="28"/>
      <c r="H73" s="28"/>
      <c r="I73" s="28"/>
      <c r="J73" s="28"/>
      <c r="K73" s="28"/>
    </row>
    <row r="74" spans="1:11" hidden="1" x14ac:dyDescent="0.3">
      <c r="A74" s="28"/>
      <c r="B74" s="28"/>
      <c r="C74" s="28"/>
      <c r="D74" s="28"/>
      <c r="E74" s="28"/>
      <c r="F74" s="28"/>
      <c r="G74" s="28"/>
      <c r="H74" s="28"/>
      <c r="I74" s="28"/>
      <c r="J74" s="28"/>
      <c r="K74" s="28"/>
    </row>
    <row r="75" spans="1:11" hidden="1" x14ac:dyDescent="0.3">
      <c r="A75" s="28"/>
      <c r="B75" s="28"/>
      <c r="C75" s="28"/>
      <c r="D75" s="28"/>
      <c r="E75" s="28"/>
      <c r="F75" s="28"/>
      <c r="G75" s="28"/>
      <c r="H75" s="28"/>
      <c r="I75" s="28"/>
      <c r="J75" s="28"/>
      <c r="K75" s="28"/>
    </row>
    <row r="76" spans="1:11" hidden="1" x14ac:dyDescent="0.3">
      <c r="A76" s="28"/>
      <c r="B76" s="28"/>
      <c r="C76" s="28"/>
      <c r="D76" s="28"/>
      <c r="E76" s="28"/>
      <c r="F76" s="28"/>
      <c r="G76" s="28"/>
      <c r="H76" s="28"/>
      <c r="I76" s="28"/>
      <c r="J76" s="28"/>
      <c r="K76" s="28"/>
    </row>
    <row r="77" spans="1:11" hidden="1" x14ac:dyDescent="0.3">
      <c r="A77" s="28"/>
      <c r="B77" s="28"/>
      <c r="C77" s="28"/>
      <c r="D77" s="28"/>
      <c r="E77" s="28"/>
      <c r="F77" s="28"/>
      <c r="G77" s="28"/>
      <c r="H77" s="28"/>
      <c r="I77" s="28"/>
      <c r="J77" s="28"/>
      <c r="K77" s="28"/>
    </row>
    <row r="78" spans="1:11" hidden="1" x14ac:dyDescent="0.3">
      <c r="A78" s="28"/>
      <c r="B78" s="28"/>
      <c r="C78" s="28"/>
      <c r="D78" s="28"/>
      <c r="E78" s="28"/>
      <c r="F78" s="28"/>
      <c r="G78" s="28"/>
      <c r="H78" s="28"/>
      <c r="I78" s="28"/>
      <c r="J78" s="28"/>
      <c r="K78" s="28"/>
    </row>
    <row r="79" spans="1:11" hidden="1" x14ac:dyDescent="0.3">
      <c r="A79" s="28"/>
      <c r="B79" s="28"/>
      <c r="C79" s="28"/>
      <c r="D79" s="28"/>
      <c r="E79" s="28"/>
      <c r="F79" s="28"/>
      <c r="G79" s="28"/>
      <c r="H79" s="28"/>
      <c r="I79" s="28"/>
      <c r="J79" s="28"/>
      <c r="K79" s="28"/>
    </row>
    <row r="80" spans="1:11" hidden="1" x14ac:dyDescent="0.3">
      <c r="A80" s="28"/>
      <c r="B80" s="28"/>
      <c r="C80" s="28"/>
      <c r="D80" s="28"/>
      <c r="E80" s="28"/>
      <c r="F80" s="28"/>
      <c r="G80" s="28"/>
      <c r="H80" s="28"/>
      <c r="I80" s="28"/>
      <c r="J80" s="28"/>
      <c r="K80" s="28"/>
    </row>
    <row r="81" spans="1:11" hidden="1" x14ac:dyDescent="0.3">
      <c r="A81" s="28"/>
      <c r="B81" s="28"/>
      <c r="C81" s="28"/>
      <c r="D81" s="28"/>
      <c r="E81" s="28"/>
      <c r="F81" s="28"/>
      <c r="G81" s="28"/>
      <c r="H81" s="28"/>
      <c r="I81" s="28"/>
      <c r="J81" s="28"/>
      <c r="K81" s="28"/>
    </row>
    <row r="82" spans="1:11" hidden="1" x14ac:dyDescent="0.3">
      <c r="A82" s="28"/>
      <c r="B82" s="28"/>
      <c r="C82" s="28"/>
      <c r="D82" s="28"/>
      <c r="E82" s="28"/>
      <c r="F82" s="28"/>
      <c r="G82" s="28"/>
      <c r="H82" s="28"/>
      <c r="I82" s="28"/>
      <c r="J82" s="28"/>
      <c r="K82" s="28"/>
    </row>
    <row r="83" spans="1:11" hidden="1" x14ac:dyDescent="0.3">
      <c r="A83" s="28"/>
      <c r="B83" s="28"/>
      <c r="C83" s="28"/>
      <c r="D83" s="28"/>
      <c r="E83" s="28"/>
      <c r="F83" s="28"/>
      <c r="G83" s="28"/>
      <c r="H83" s="28"/>
      <c r="I83" s="28"/>
      <c r="J83" s="28"/>
      <c r="K83" s="28"/>
    </row>
    <row r="84" spans="1:11" hidden="1" x14ac:dyDescent="0.3">
      <c r="A84" s="28"/>
      <c r="B84" s="28"/>
      <c r="C84" s="28"/>
      <c r="D84" s="28"/>
      <c r="E84" s="28"/>
      <c r="F84" s="28"/>
      <c r="G84" s="28"/>
      <c r="H84" s="28"/>
      <c r="I84" s="28"/>
      <c r="J84" s="28"/>
      <c r="K84" s="28"/>
    </row>
    <row r="85" spans="1:11" hidden="1" x14ac:dyDescent="0.3">
      <c r="A85" s="28"/>
      <c r="B85" s="28"/>
      <c r="C85" s="28"/>
      <c r="D85" s="28"/>
      <c r="E85" s="28"/>
      <c r="F85" s="28"/>
      <c r="G85" s="28"/>
      <c r="H85" s="28"/>
      <c r="I85" s="28"/>
      <c r="J85" s="28"/>
      <c r="K85" s="28"/>
    </row>
    <row r="86" spans="1:11" hidden="1" x14ac:dyDescent="0.3">
      <c r="A86" s="28"/>
      <c r="B86" s="28"/>
      <c r="C86" s="28"/>
      <c r="D86" s="28"/>
      <c r="E86" s="28"/>
      <c r="F86" s="28"/>
      <c r="G86" s="28"/>
      <c r="H86" s="28"/>
      <c r="I86" s="28"/>
      <c r="J86" s="28"/>
      <c r="K86" s="28"/>
    </row>
    <row r="87" spans="1:11" hidden="1" x14ac:dyDescent="0.3">
      <c r="A87" s="28"/>
      <c r="B87" s="28"/>
      <c r="C87" s="28"/>
      <c r="D87" s="28"/>
      <c r="E87" s="28"/>
      <c r="F87" s="28"/>
      <c r="G87" s="28"/>
      <c r="H87" s="28"/>
      <c r="I87" s="28"/>
      <c r="J87" s="28"/>
      <c r="K87" s="28"/>
    </row>
    <row r="88" spans="1:11" hidden="1" x14ac:dyDescent="0.3">
      <c r="A88" s="28"/>
      <c r="B88" s="28"/>
      <c r="C88" s="28"/>
      <c r="D88" s="28"/>
      <c r="E88" s="28"/>
      <c r="F88" s="28"/>
      <c r="G88" s="28"/>
      <c r="H88" s="28"/>
      <c r="I88" s="28"/>
      <c r="J88" s="28"/>
      <c r="K88" s="28"/>
    </row>
    <row r="89" spans="1:11" hidden="1" x14ac:dyDescent="0.3">
      <c r="A89" s="28"/>
      <c r="B89" s="28"/>
      <c r="C89" s="28"/>
      <c r="D89" s="28"/>
      <c r="E89" s="28"/>
      <c r="F89" s="28"/>
      <c r="G89" s="28"/>
      <c r="H89" s="28"/>
      <c r="I89" s="28"/>
      <c r="J89" s="28"/>
      <c r="K89" s="28"/>
    </row>
    <row r="90" spans="1:11" hidden="1" x14ac:dyDescent="0.3">
      <c r="A90" s="28"/>
      <c r="B90" s="28"/>
      <c r="C90" s="28"/>
      <c r="D90" s="28"/>
      <c r="E90" s="28"/>
      <c r="F90" s="28"/>
      <c r="G90" s="28"/>
      <c r="H90" s="28"/>
      <c r="I90" s="28"/>
      <c r="J90" s="28"/>
      <c r="K90" s="28"/>
    </row>
    <row r="91" spans="1:11" hidden="1" x14ac:dyDescent="0.3">
      <c r="A91" s="28"/>
      <c r="B91" s="28"/>
      <c r="C91" s="28"/>
      <c r="D91" s="28"/>
      <c r="E91" s="28"/>
      <c r="F91" s="28"/>
      <c r="G91" s="28"/>
      <c r="H91" s="28"/>
      <c r="I91" s="28"/>
      <c r="J91" s="28"/>
      <c r="K91" s="28"/>
    </row>
    <row r="92" spans="1:11" hidden="1" x14ac:dyDescent="0.3">
      <c r="A92" s="28"/>
      <c r="B92" s="28"/>
      <c r="C92" s="28"/>
      <c r="D92" s="28"/>
      <c r="E92" s="28"/>
      <c r="F92" s="28"/>
      <c r="G92" s="28"/>
      <c r="H92" s="28"/>
      <c r="I92" s="28"/>
      <c r="J92" s="28"/>
      <c r="K92" s="28"/>
    </row>
    <row r="93" spans="1:11" hidden="1" x14ac:dyDescent="0.3">
      <c r="A93" s="28"/>
      <c r="B93" s="28"/>
      <c r="C93" s="28"/>
      <c r="D93" s="28"/>
      <c r="E93" s="28"/>
      <c r="F93" s="28"/>
      <c r="G93" s="28"/>
      <c r="H93" s="28"/>
      <c r="I93" s="28"/>
      <c r="J93" s="28"/>
      <c r="K93" s="28"/>
    </row>
    <row r="94" spans="1:11" hidden="1" x14ac:dyDescent="0.3">
      <c r="A94" s="28"/>
      <c r="B94" s="28"/>
      <c r="C94" s="28"/>
      <c r="D94" s="28"/>
      <c r="E94" s="28"/>
      <c r="F94" s="28"/>
      <c r="G94" s="28"/>
      <c r="H94" s="28"/>
      <c r="I94" s="28"/>
      <c r="J94" s="28"/>
      <c r="K94" s="28"/>
    </row>
    <row r="95" spans="1:11" hidden="1" x14ac:dyDescent="0.3">
      <c r="A95" s="28"/>
      <c r="B95" s="28"/>
      <c r="C95" s="28"/>
      <c r="D95" s="28"/>
      <c r="E95" s="28"/>
      <c r="F95" s="28"/>
      <c r="G95" s="28"/>
      <c r="H95" s="28"/>
      <c r="I95" s="28"/>
      <c r="J95" s="28"/>
      <c r="K95" s="28"/>
    </row>
    <row r="96" spans="1:11" hidden="1" x14ac:dyDescent="0.3">
      <c r="A96" s="28"/>
      <c r="B96" s="28"/>
      <c r="C96" s="28"/>
      <c r="D96" s="28"/>
      <c r="E96" s="28"/>
      <c r="F96" s="28"/>
      <c r="G96" s="28"/>
      <c r="H96" s="28"/>
      <c r="I96" s="28"/>
      <c r="J96" s="28"/>
      <c r="K96" s="28"/>
    </row>
    <row r="97" spans="1:11" hidden="1" x14ac:dyDescent="0.3">
      <c r="A97" s="28"/>
      <c r="B97" s="28"/>
      <c r="C97" s="28"/>
      <c r="D97" s="28"/>
      <c r="E97" s="28"/>
      <c r="F97" s="28"/>
      <c r="G97" s="28"/>
      <c r="H97" s="28"/>
      <c r="I97" s="28"/>
      <c r="J97" s="28"/>
      <c r="K97" s="28"/>
    </row>
    <row r="98" spans="1:11" hidden="1" x14ac:dyDescent="0.3">
      <c r="A98" s="28"/>
      <c r="B98" s="28"/>
      <c r="C98" s="28"/>
      <c r="D98" s="28"/>
      <c r="E98" s="28"/>
      <c r="F98" s="28"/>
      <c r="G98" s="28"/>
      <c r="H98" s="28"/>
      <c r="I98" s="28"/>
      <c r="J98" s="28"/>
      <c r="K98" s="28"/>
    </row>
    <row r="99" spans="1:11" hidden="1" x14ac:dyDescent="0.3">
      <c r="A99" s="28"/>
      <c r="B99" s="28"/>
      <c r="C99" s="28"/>
      <c r="D99" s="28"/>
      <c r="E99" s="28"/>
      <c r="F99" s="28"/>
      <c r="G99" s="28"/>
      <c r="H99" s="28"/>
      <c r="I99" s="28"/>
      <c r="J99" s="28"/>
      <c r="K99" s="28"/>
    </row>
    <row r="100" spans="1:11" hidden="1" x14ac:dyDescent="0.3">
      <c r="A100" s="28"/>
      <c r="B100" s="28"/>
      <c r="C100" s="28"/>
      <c r="D100" s="28"/>
      <c r="E100" s="28"/>
      <c r="F100" s="28"/>
      <c r="G100" s="28"/>
      <c r="H100" s="28"/>
      <c r="I100" s="28"/>
      <c r="J100" s="28"/>
      <c r="K100" s="28"/>
    </row>
    <row r="101" spans="1:11" hidden="1" x14ac:dyDescent="0.3">
      <c r="A101" s="28"/>
      <c r="B101" s="28"/>
      <c r="C101" s="28"/>
      <c r="D101" s="28"/>
      <c r="E101" s="28"/>
      <c r="F101" s="28"/>
      <c r="G101" s="28"/>
      <c r="H101" s="28"/>
      <c r="I101" s="28"/>
      <c r="J101" s="28"/>
      <c r="K101" s="28"/>
    </row>
    <row r="102" spans="1:11" hidden="1" x14ac:dyDescent="0.3">
      <c r="A102" s="28"/>
      <c r="B102" s="28"/>
      <c r="C102" s="28"/>
      <c r="D102" s="28"/>
      <c r="E102" s="28"/>
      <c r="F102" s="28"/>
      <c r="G102" s="28"/>
      <c r="H102" s="28"/>
      <c r="I102" s="28"/>
      <c r="J102" s="28"/>
      <c r="K102" s="28"/>
    </row>
    <row r="103" spans="1:11" hidden="1" x14ac:dyDescent="0.3">
      <c r="A103" s="28"/>
      <c r="B103" s="28"/>
      <c r="C103" s="28"/>
      <c r="D103" s="28"/>
      <c r="E103" s="28"/>
      <c r="F103" s="28"/>
      <c r="G103" s="28"/>
      <c r="H103" s="28"/>
      <c r="I103" s="28"/>
      <c r="J103" s="28"/>
      <c r="K103" s="28"/>
    </row>
    <row r="104" spans="1:11" hidden="1" x14ac:dyDescent="0.3">
      <c r="A104" s="28"/>
      <c r="B104" s="28"/>
      <c r="C104" s="28"/>
      <c r="D104" s="28"/>
      <c r="E104" s="28"/>
      <c r="F104" s="28"/>
      <c r="G104" s="28"/>
      <c r="H104" s="28"/>
      <c r="I104" s="28"/>
      <c r="J104" s="28"/>
      <c r="K104" s="28"/>
    </row>
    <row r="105" spans="1:11" hidden="1" x14ac:dyDescent="0.3">
      <c r="A105" s="28"/>
      <c r="B105" s="28"/>
      <c r="C105" s="28"/>
      <c r="D105" s="28"/>
      <c r="E105" s="28"/>
      <c r="F105" s="28"/>
      <c r="G105" s="28"/>
      <c r="H105" s="28"/>
      <c r="I105" s="28"/>
      <c r="J105" s="28"/>
      <c r="K105" s="28"/>
    </row>
    <row r="106" spans="1:11" hidden="1" x14ac:dyDescent="0.3">
      <c r="A106" s="28"/>
      <c r="B106" s="28"/>
      <c r="C106" s="28"/>
      <c r="D106" s="28"/>
      <c r="E106" s="28"/>
      <c r="F106" s="28"/>
      <c r="G106" s="28"/>
      <c r="H106" s="28"/>
      <c r="I106" s="28"/>
      <c r="J106" s="28"/>
      <c r="K106" s="28"/>
    </row>
    <row r="107" spans="1:11" hidden="1" x14ac:dyDescent="0.3">
      <c r="A107" s="28"/>
      <c r="B107" s="28"/>
      <c r="C107" s="28"/>
      <c r="D107" s="28"/>
      <c r="E107" s="28"/>
      <c r="F107" s="28"/>
      <c r="G107" s="28"/>
      <c r="H107" s="28"/>
      <c r="I107" s="28"/>
      <c r="J107" s="28"/>
      <c r="K107" s="28"/>
    </row>
    <row r="108" spans="1:11" hidden="1" x14ac:dyDescent="0.3">
      <c r="A108" s="28"/>
      <c r="B108" s="28"/>
      <c r="C108" s="28"/>
      <c r="D108" s="28"/>
      <c r="E108" s="28"/>
      <c r="F108" s="28"/>
      <c r="G108" s="28"/>
      <c r="H108" s="28"/>
      <c r="I108" s="28"/>
      <c r="J108" s="28"/>
      <c r="K108" s="28"/>
    </row>
    <row r="109" spans="1:11" hidden="1" x14ac:dyDescent="0.3">
      <c r="A109" s="28"/>
      <c r="B109" s="28"/>
      <c r="C109" s="28"/>
      <c r="D109" s="28"/>
      <c r="E109" s="28"/>
      <c r="F109" s="28"/>
      <c r="G109" s="28"/>
      <c r="H109" s="28"/>
      <c r="I109" s="28"/>
      <c r="J109" s="28"/>
      <c r="K109" s="28"/>
    </row>
    <row r="110" spans="1:11" hidden="1" x14ac:dyDescent="0.3">
      <c r="A110" s="28"/>
      <c r="B110" s="28"/>
      <c r="C110" s="28"/>
      <c r="D110" s="28"/>
      <c r="E110" s="28"/>
      <c r="F110" s="28"/>
      <c r="G110" s="28"/>
      <c r="H110" s="28"/>
      <c r="I110" s="28"/>
      <c r="J110" s="28"/>
      <c r="K110" s="28"/>
    </row>
    <row r="111" spans="1:11" hidden="1" x14ac:dyDescent="0.3">
      <c r="A111" s="28"/>
      <c r="B111" s="28"/>
      <c r="C111" s="28"/>
      <c r="D111" s="28"/>
      <c r="E111" s="28"/>
      <c r="F111" s="28"/>
      <c r="G111" s="28"/>
      <c r="H111" s="28"/>
      <c r="I111" s="28"/>
      <c r="J111" s="28"/>
      <c r="K111" s="28"/>
    </row>
    <row r="112" spans="1:11" hidden="1" x14ac:dyDescent="0.3">
      <c r="A112" s="28"/>
      <c r="B112" s="28"/>
      <c r="C112" s="28"/>
      <c r="D112" s="28"/>
      <c r="E112" s="28"/>
      <c r="F112" s="28"/>
      <c r="G112" s="28"/>
      <c r="H112" s="28"/>
      <c r="I112" s="28"/>
      <c r="J112" s="28"/>
      <c r="K112" s="28"/>
    </row>
    <row r="113" spans="1:11" hidden="1" x14ac:dyDescent="0.3">
      <c r="A113" s="28"/>
      <c r="B113" s="28"/>
      <c r="C113" s="28"/>
      <c r="D113" s="28"/>
      <c r="E113" s="28"/>
      <c r="F113" s="28"/>
      <c r="G113" s="28"/>
      <c r="H113" s="28"/>
      <c r="I113" s="28"/>
      <c r="J113" s="28"/>
      <c r="K113" s="28"/>
    </row>
    <row r="114" spans="1:11" hidden="1" x14ac:dyDescent="0.3">
      <c r="A114" s="28"/>
      <c r="B114" s="28"/>
      <c r="C114" s="28"/>
      <c r="D114" s="28"/>
      <c r="E114" s="28"/>
      <c r="F114" s="28"/>
      <c r="G114" s="28"/>
      <c r="H114" s="28"/>
      <c r="I114" s="28"/>
      <c r="J114" s="28"/>
      <c r="K114" s="28"/>
    </row>
    <row r="115" spans="1:11" hidden="1" x14ac:dyDescent="0.3">
      <c r="A115" s="28"/>
      <c r="B115" s="28"/>
      <c r="C115" s="28"/>
      <c r="D115" s="28"/>
      <c r="E115" s="28"/>
      <c r="F115" s="28"/>
      <c r="G115" s="28"/>
      <c r="H115" s="28"/>
      <c r="I115" s="28"/>
      <c r="J115" s="28"/>
      <c r="K115" s="28"/>
    </row>
    <row r="116" spans="1:11" hidden="1" x14ac:dyDescent="0.3">
      <c r="A116" s="28"/>
      <c r="B116" s="28"/>
      <c r="C116" s="28"/>
      <c r="D116" s="28"/>
      <c r="E116" s="28"/>
      <c r="F116" s="28"/>
      <c r="G116" s="28"/>
      <c r="H116" s="28"/>
      <c r="I116" s="28"/>
      <c r="J116" s="28"/>
      <c r="K116" s="28"/>
    </row>
    <row r="117" spans="1:11" hidden="1" x14ac:dyDescent="0.3">
      <c r="A117" s="28"/>
      <c r="B117" s="28"/>
      <c r="C117" s="28"/>
      <c r="D117" s="28"/>
      <c r="E117" s="28"/>
      <c r="F117" s="28"/>
      <c r="G117" s="28"/>
      <c r="H117" s="28"/>
      <c r="I117" s="28"/>
      <c r="J117" s="28"/>
      <c r="K117" s="28"/>
    </row>
    <row r="118" spans="1:11" hidden="1" x14ac:dyDescent="0.3">
      <c r="A118" s="28"/>
      <c r="B118" s="28"/>
      <c r="C118" s="28"/>
      <c r="D118" s="28"/>
      <c r="E118" s="28"/>
      <c r="F118" s="28"/>
      <c r="G118" s="28"/>
      <c r="H118" s="28"/>
      <c r="I118" s="28"/>
      <c r="J118" s="28"/>
      <c r="K118" s="28"/>
    </row>
    <row r="119" spans="1:11" hidden="1" x14ac:dyDescent="0.3">
      <c r="A119" s="28"/>
      <c r="B119" s="28"/>
      <c r="C119" s="28"/>
      <c r="D119" s="28"/>
      <c r="E119" s="28"/>
      <c r="F119" s="28"/>
      <c r="G119" s="28"/>
      <c r="H119" s="28"/>
      <c r="I119" s="28"/>
      <c r="J119" s="28"/>
      <c r="K119" s="28"/>
    </row>
    <row r="120" spans="1:11" hidden="1" x14ac:dyDescent="0.3">
      <c r="A120" s="28"/>
      <c r="B120" s="28"/>
      <c r="C120" s="28"/>
      <c r="D120" s="28"/>
      <c r="E120" s="28"/>
      <c r="F120" s="28"/>
      <c r="G120" s="28"/>
      <c r="H120" s="28"/>
      <c r="I120" s="28"/>
      <c r="J120" s="28"/>
      <c r="K120" s="28"/>
    </row>
    <row r="121" spans="1:11" hidden="1" x14ac:dyDescent="0.3">
      <c r="A121" s="28"/>
      <c r="B121" s="28"/>
      <c r="C121" s="28"/>
      <c r="D121" s="28"/>
      <c r="E121" s="28"/>
      <c r="F121" s="28"/>
      <c r="G121" s="28"/>
      <c r="H121" s="28"/>
      <c r="I121" s="28"/>
      <c r="J121" s="28"/>
      <c r="K121" s="28"/>
    </row>
    <row r="122" spans="1:11" hidden="1" x14ac:dyDescent="0.3">
      <c r="A122" s="28"/>
      <c r="B122" s="28"/>
      <c r="C122" s="28"/>
      <c r="D122" s="28"/>
      <c r="E122" s="28"/>
      <c r="F122" s="28"/>
      <c r="G122" s="28"/>
      <c r="H122" s="28"/>
      <c r="I122" s="28"/>
      <c r="J122" s="28"/>
      <c r="K122" s="28"/>
    </row>
    <row r="123" spans="1:11" hidden="1" x14ac:dyDescent="0.3">
      <c r="A123" s="28"/>
      <c r="B123" s="28"/>
      <c r="C123" s="28"/>
      <c r="D123" s="28"/>
      <c r="E123" s="28"/>
      <c r="F123" s="28"/>
      <c r="G123" s="28"/>
      <c r="H123" s="28"/>
      <c r="I123" s="28"/>
      <c r="J123" s="28"/>
      <c r="K123" s="28"/>
    </row>
    <row r="124" spans="1:11" hidden="1" x14ac:dyDescent="0.3">
      <c r="A124" s="28"/>
      <c r="B124" s="28"/>
      <c r="C124" s="28"/>
      <c r="D124" s="28"/>
      <c r="E124" s="28"/>
      <c r="F124" s="28"/>
      <c r="G124" s="28"/>
      <c r="H124" s="28"/>
      <c r="I124" s="28"/>
      <c r="J124" s="28"/>
      <c r="K124" s="28"/>
    </row>
    <row r="125" spans="1:11" hidden="1" x14ac:dyDescent="0.3">
      <c r="A125" s="28"/>
      <c r="B125" s="28"/>
      <c r="C125" s="28"/>
      <c r="D125" s="28"/>
      <c r="E125" s="28"/>
      <c r="F125" s="28"/>
      <c r="G125" s="28"/>
      <c r="H125" s="28"/>
      <c r="I125" s="28"/>
      <c r="J125" s="28"/>
      <c r="K125" s="28"/>
    </row>
    <row r="126" spans="1:11" hidden="1" x14ac:dyDescent="0.3">
      <c r="A126" s="28"/>
      <c r="B126" s="28"/>
      <c r="C126" s="28"/>
      <c r="D126" s="28"/>
      <c r="E126" s="28"/>
      <c r="F126" s="28"/>
      <c r="G126" s="28"/>
      <c r="H126" s="28"/>
      <c r="I126" s="28"/>
      <c r="J126" s="28"/>
      <c r="K126" s="28"/>
    </row>
    <row r="127" spans="1:11" hidden="1" x14ac:dyDescent="0.3">
      <c r="A127" s="28"/>
      <c r="B127" s="28"/>
      <c r="C127" s="28"/>
      <c r="D127" s="28"/>
      <c r="E127" s="28"/>
      <c r="F127" s="28"/>
      <c r="G127" s="28"/>
      <c r="H127" s="28"/>
      <c r="I127" s="28"/>
      <c r="J127" s="28"/>
      <c r="K127" s="28"/>
    </row>
    <row r="128" spans="1:11" hidden="1" x14ac:dyDescent="0.3">
      <c r="A128" s="28"/>
      <c r="B128" s="28"/>
      <c r="C128" s="28"/>
      <c r="D128" s="28"/>
      <c r="E128" s="28"/>
      <c r="F128" s="28"/>
      <c r="G128" s="28"/>
      <c r="H128" s="28"/>
      <c r="I128" s="28"/>
      <c r="J128" s="28"/>
      <c r="K128" s="28"/>
    </row>
    <row r="129" spans="1:11" hidden="1" x14ac:dyDescent="0.3">
      <c r="A129" s="28"/>
      <c r="B129" s="28"/>
      <c r="C129" s="28"/>
      <c r="D129" s="28"/>
      <c r="E129" s="28"/>
      <c r="F129" s="28"/>
      <c r="G129" s="28"/>
      <c r="H129" s="28"/>
      <c r="I129" s="28"/>
      <c r="J129" s="28"/>
      <c r="K129" s="28"/>
    </row>
    <row r="130" spans="1:11" hidden="1" x14ac:dyDescent="0.3">
      <c r="A130" s="28"/>
      <c r="B130" s="28"/>
      <c r="C130" s="28"/>
      <c r="D130" s="28"/>
      <c r="E130" s="28"/>
      <c r="F130" s="28"/>
      <c r="G130" s="28"/>
      <c r="H130" s="28"/>
      <c r="I130" s="28"/>
      <c r="J130" s="28"/>
      <c r="K130" s="28"/>
    </row>
    <row r="131" spans="1:11" hidden="1" x14ac:dyDescent="0.3">
      <c r="A131" s="28"/>
      <c r="B131" s="28"/>
      <c r="C131" s="28"/>
      <c r="D131" s="28"/>
      <c r="E131" s="28"/>
      <c r="F131" s="28"/>
      <c r="G131" s="28"/>
      <c r="H131" s="28"/>
      <c r="I131" s="28"/>
      <c r="J131" s="28"/>
      <c r="K131" s="28"/>
    </row>
    <row r="132" spans="1:11" hidden="1" x14ac:dyDescent="0.3">
      <c r="A132" s="28"/>
      <c r="B132" s="28"/>
      <c r="C132" s="28"/>
      <c r="D132" s="28"/>
      <c r="E132" s="28"/>
      <c r="F132" s="28"/>
      <c r="G132" s="28"/>
      <c r="H132" s="28"/>
      <c r="I132" s="28"/>
      <c r="J132" s="28"/>
      <c r="K132" s="28"/>
    </row>
    <row r="133" spans="1:11" hidden="1" x14ac:dyDescent="0.3">
      <c r="A133" s="28"/>
      <c r="B133" s="28"/>
      <c r="C133" s="28"/>
      <c r="D133" s="28"/>
      <c r="E133" s="28"/>
      <c r="F133" s="28"/>
      <c r="G133" s="28"/>
      <c r="H133" s="28"/>
      <c r="I133" s="28"/>
      <c r="J133" s="28"/>
      <c r="K133" s="28"/>
    </row>
    <row r="134" spans="1:11" hidden="1" x14ac:dyDescent="0.3">
      <c r="A134" s="28"/>
      <c r="B134" s="28"/>
      <c r="C134" s="28"/>
      <c r="D134" s="28"/>
      <c r="E134" s="28"/>
      <c r="F134" s="28"/>
      <c r="G134" s="28"/>
      <c r="H134" s="28"/>
      <c r="I134" s="28"/>
      <c r="J134" s="28"/>
      <c r="K134" s="28"/>
    </row>
    <row r="135" spans="1:11" hidden="1" x14ac:dyDescent="0.3">
      <c r="A135" s="28"/>
      <c r="B135" s="28"/>
      <c r="C135" s="28"/>
      <c r="D135" s="28"/>
      <c r="E135" s="28"/>
      <c r="F135" s="28"/>
      <c r="G135" s="28"/>
      <c r="H135" s="28"/>
      <c r="I135" s="28"/>
      <c r="J135" s="28"/>
      <c r="K135" s="28"/>
    </row>
    <row r="136" spans="1:11" hidden="1" x14ac:dyDescent="0.3">
      <c r="A136" s="28"/>
      <c r="B136" s="28"/>
      <c r="C136" s="28"/>
      <c r="D136" s="28"/>
      <c r="E136" s="28"/>
      <c r="F136" s="28"/>
      <c r="G136" s="28"/>
      <c r="H136" s="28"/>
      <c r="I136" s="28"/>
      <c r="J136" s="28"/>
      <c r="K136" s="28"/>
    </row>
    <row r="137" spans="1:11" hidden="1" x14ac:dyDescent="0.3">
      <c r="A137" s="28"/>
      <c r="B137" s="28"/>
      <c r="C137" s="28"/>
      <c r="D137" s="28"/>
      <c r="E137" s="28"/>
      <c r="F137" s="28"/>
      <c r="G137" s="28"/>
      <c r="H137" s="28"/>
      <c r="I137" s="28"/>
      <c r="J137" s="28"/>
      <c r="K137" s="28"/>
    </row>
    <row r="138" spans="1:11" hidden="1" x14ac:dyDescent="0.3">
      <c r="A138" s="28"/>
      <c r="B138" s="28"/>
      <c r="C138" s="28"/>
      <c r="D138" s="28"/>
      <c r="E138" s="28"/>
      <c r="F138" s="28"/>
      <c r="G138" s="28"/>
      <c r="H138" s="28"/>
      <c r="I138" s="28"/>
      <c r="J138" s="28"/>
      <c r="K138" s="28"/>
    </row>
    <row r="139" spans="1:11" hidden="1" x14ac:dyDescent="0.3">
      <c r="A139" s="28"/>
      <c r="B139" s="28"/>
      <c r="C139" s="28"/>
      <c r="D139" s="28"/>
      <c r="E139" s="28"/>
      <c r="F139" s="28"/>
      <c r="G139" s="28"/>
      <c r="H139" s="28"/>
      <c r="I139" s="28"/>
      <c r="J139" s="28"/>
      <c r="K139" s="28"/>
    </row>
    <row r="140" spans="1:11" hidden="1" x14ac:dyDescent="0.3">
      <c r="A140" s="28"/>
      <c r="B140" s="28"/>
      <c r="C140" s="28"/>
      <c r="D140" s="28"/>
      <c r="E140" s="28"/>
      <c r="F140" s="28"/>
      <c r="G140" s="28"/>
      <c r="H140" s="28"/>
      <c r="I140" s="28"/>
      <c r="J140" s="28"/>
      <c r="K140" s="28"/>
    </row>
    <row r="141" spans="1:11" hidden="1" x14ac:dyDescent="0.3">
      <c r="A141" s="28"/>
      <c r="B141" s="28"/>
      <c r="C141" s="28"/>
      <c r="D141" s="28"/>
      <c r="E141" s="28"/>
      <c r="F141" s="28"/>
      <c r="G141" s="28"/>
      <c r="H141" s="28"/>
      <c r="I141" s="28"/>
      <c r="J141" s="28"/>
      <c r="K141" s="28"/>
    </row>
    <row r="142" spans="1:11" hidden="1" x14ac:dyDescent="0.3">
      <c r="A142" s="28"/>
      <c r="B142" s="28"/>
      <c r="C142" s="28"/>
      <c r="D142" s="28"/>
      <c r="E142" s="28"/>
      <c r="F142" s="28"/>
      <c r="G142" s="28"/>
      <c r="H142" s="28"/>
      <c r="I142" s="28"/>
      <c r="J142" s="28"/>
      <c r="K142" s="28"/>
    </row>
    <row r="143" spans="1:11" hidden="1" x14ac:dyDescent="0.3">
      <c r="A143" s="28"/>
      <c r="B143" s="28"/>
      <c r="C143" s="28"/>
      <c r="D143" s="28"/>
      <c r="E143" s="28"/>
      <c r="F143" s="28"/>
      <c r="G143" s="28"/>
      <c r="H143" s="28"/>
      <c r="I143" s="28"/>
      <c r="J143" s="28"/>
      <c r="K143" s="28"/>
    </row>
    <row r="144" spans="1:11" hidden="1" x14ac:dyDescent="0.3">
      <c r="A144" s="28"/>
      <c r="B144" s="28"/>
      <c r="C144" s="28"/>
      <c r="D144" s="28"/>
      <c r="E144" s="28"/>
      <c r="F144" s="28"/>
      <c r="G144" s="28"/>
      <c r="H144" s="28"/>
      <c r="I144" s="28"/>
      <c r="J144" s="28"/>
      <c r="K144" s="28"/>
    </row>
    <row r="145" spans="1:11" hidden="1" x14ac:dyDescent="0.3">
      <c r="A145" s="28"/>
      <c r="B145" s="28"/>
      <c r="C145" s="28"/>
      <c r="D145" s="28"/>
      <c r="E145" s="28"/>
      <c r="F145" s="28"/>
      <c r="G145" s="28"/>
      <c r="H145" s="28"/>
      <c r="I145" s="28"/>
      <c r="J145" s="28"/>
      <c r="K145" s="28"/>
    </row>
    <row r="146" spans="1:11" hidden="1" x14ac:dyDescent="0.3">
      <c r="A146" s="28"/>
      <c r="B146" s="28"/>
      <c r="C146" s="28"/>
      <c r="D146" s="28"/>
      <c r="E146" s="28"/>
      <c r="F146" s="28"/>
      <c r="G146" s="28"/>
      <c r="H146" s="28"/>
      <c r="I146" s="28"/>
      <c r="J146" s="28"/>
      <c r="K146" s="28"/>
    </row>
    <row r="147" spans="1:11" hidden="1" x14ac:dyDescent="0.3">
      <c r="A147" s="28"/>
      <c r="B147" s="28"/>
      <c r="C147" s="28"/>
      <c r="D147" s="28"/>
      <c r="E147" s="28"/>
      <c r="F147" s="28"/>
      <c r="G147" s="28"/>
      <c r="H147" s="28"/>
      <c r="I147" s="28"/>
      <c r="J147" s="28"/>
      <c r="K147" s="28"/>
    </row>
    <row r="148" spans="1:11" hidden="1" x14ac:dyDescent="0.3">
      <c r="A148" s="28"/>
      <c r="B148" s="28"/>
      <c r="C148" s="28"/>
      <c r="D148" s="28"/>
      <c r="E148" s="28"/>
      <c r="F148" s="28"/>
      <c r="G148" s="28"/>
      <c r="H148" s="28"/>
      <c r="I148" s="28"/>
      <c r="J148" s="28"/>
      <c r="K148" s="28"/>
    </row>
    <row r="149" spans="1:11" hidden="1" x14ac:dyDescent="0.3">
      <c r="A149" s="28"/>
      <c r="B149" s="28"/>
      <c r="C149" s="28"/>
      <c r="D149" s="28"/>
      <c r="E149" s="28"/>
      <c r="F149" s="28"/>
      <c r="G149" s="28"/>
      <c r="H149" s="28"/>
      <c r="I149" s="28"/>
      <c r="J149" s="28"/>
      <c r="K149" s="28"/>
    </row>
    <row r="150" spans="1:11" hidden="1" x14ac:dyDescent="0.3">
      <c r="A150" s="28"/>
      <c r="B150" s="28"/>
      <c r="C150" s="28"/>
      <c r="D150" s="28"/>
      <c r="E150" s="28"/>
      <c r="F150" s="28"/>
      <c r="G150" s="28"/>
      <c r="H150" s="28"/>
      <c r="I150" s="28"/>
      <c r="J150" s="28"/>
      <c r="K150" s="28"/>
    </row>
    <row r="151" spans="1:11" hidden="1" x14ac:dyDescent="0.3">
      <c r="A151" s="28"/>
      <c r="B151" s="28"/>
      <c r="C151" s="28"/>
      <c r="D151" s="28"/>
      <c r="E151" s="28"/>
      <c r="F151" s="28"/>
      <c r="G151" s="28"/>
      <c r="H151" s="28"/>
      <c r="I151" s="28"/>
      <c r="J151" s="28"/>
      <c r="K151" s="28"/>
    </row>
    <row r="152" spans="1:11" hidden="1" x14ac:dyDescent="0.3">
      <c r="A152" s="28"/>
      <c r="B152" s="28"/>
      <c r="C152" s="28"/>
      <c r="D152" s="28"/>
      <c r="E152" s="28"/>
      <c r="F152" s="28"/>
      <c r="G152" s="28"/>
      <c r="H152" s="28"/>
      <c r="I152" s="28"/>
      <c r="J152" s="28"/>
      <c r="K152" s="28"/>
    </row>
    <row r="153" spans="1:11" hidden="1" x14ac:dyDescent="0.3">
      <c r="A153" s="28"/>
      <c r="B153" s="28"/>
      <c r="C153" s="28"/>
      <c r="D153" s="28"/>
      <c r="E153" s="28"/>
      <c r="F153" s="28"/>
      <c r="G153" s="28"/>
      <c r="H153" s="28"/>
      <c r="I153" s="28"/>
      <c r="J153" s="28"/>
      <c r="K153" s="28"/>
    </row>
    <row r="154" spans="1:11" hidden="1" x14ac:dyDescent="0.3">
      <c r="A154" s="28"/>
      <c r="B154" s="28"/>
      <c r="C154" s="28"/>
      <c r="D154" s="28"/>
      <c r="E154" s="28"/>
      <c r="F154" s="28"/>
      <c r="G154" s="28"/>
      <c r="H154" s="28"/>
      <c r="I154" s="28"/>
      <c r="J154" s="28"/>
      <c r="K154" s="28"/>
    </row>
    <row r="155" spans="1:11" hidden="1" x14ac:dyDescent="0.3">
      <c r="A155" s="28"/>
      <c r="B155" s="28"/>
      <c r="C155" s="28"/>
      <c r="D155" s="28"/>
      <c r="E155" s="28"/>
      <c r="F155" s="28"/>
      <c r="G155" s="28"/>
      <c r="H155" s="28"/>
      <c r="I155" s="28"/>
      <c r="J155" s="28"/>
      <c r="K155" s="28"/>
    </row>
    <row r="156" spans="1:11" hidden="1" x14ac:dyDescent="0.3">
      <c r="A156" s="28"/>
      <c r="B156" s="28"/>
      <c r="C156" s="28"/>
      <c r="D156" s="28"/>
      <c r="E156" s="28"/>
      <c r="F156" s="28"/>
      <c r="G156" s="28"/>
      <c r="H156" s="28"/>
      <c r="I156" s="28"/>
      <c r="J156" s="28"/>
      <c r="K156" s="28"/>
    </row>
    <row r="157" spans="1:11" hidden="1" x14ac:dyDescent="0.3">
      <c r="A157" s="28"/>
      <c r="B157" s="28"/>
      <c r="C157" s="28"/>
      <c r="D157" s="28"/>
      <c r="E157" s="28"/>
      <c r="F157" s="28"/>
      <c r="G157" s="28"/>
      <c r="H157" s="28"/>
      <c r="I157" s="28"/>
      <c r="J157" s="28"/>
      <c r="K157" s="28"/>
    </row>
    <row r="158" spans="1:11" hidden="1" x14ac:dyDescent="0.3">
      <c r="A158" s="28"/>
      <c r="B158" s="28"/>
      <c r="C158" s="28"/>
      <c r="D158" s="28"/>
      <c r="E158" s="28"/>
      <c r="F158" s="28"/>
      <c r="G158" s="28"/>
      <c r="H158" s="28"/>
      <c r="I158" s="28"/>
      <c r="J158" s="28"/>
      <c r="K158" s="28"/>
    </row>
    <row r="159" spans="1:11" hidden="1" x14ac:dyDescent="0.3">
      <c r="A159" s="28"/>
      <c r="B159" s="28"/>
      <c r="C159" s="28"/>
      <c r="D159" s="28"/>
      <c r="E159" s="28"/>
      <c r="F159" s="28"/>
      <c r="G159" s="28"/>
      <c r="H159" s="28"/>
      <c r="I159" s="28"/>
      <c r="J159" s="28"/>
      <c r="K159" s="28"/>
    </row>
    <row r="160" spans="1:11" hidden="1" x14ac:dyDescent="0.3">
      <c r="A160" s="28"/>
      <c r="B160" s="28"/>
      <c r="C160" s="28"/>
      <c r="D160" s="28"/>
      <c r="E160" s="28"/>
      <c r="F160" s="28"/>
      <c r="G160" s="28"/>
      <c r="H160" s="28"/>
      <c r="I160" s="28"/>
      <c r="J160" s="28"/>
      <c r="K160" s="28"/>
    </row>
    <row r="161" spans="1:11" hidden="1" x14ac:dyDescent="0.3">
      <c r="A161" s="28"/>
      <c r="B161" s="28"/>
      <c r="C161" s="28"/>
      <c r="D161" s="28"/>
      <c r="E161" s="28"/>
      <c r="F161" s="28"/>
      <c r="G161" s="28"/>
      <c r="H161" s="28"/>
      <c r="I161" s="28"/>
      <c r="J161" s="28"/>
      <c r="K161" s="28"/>
    </row>
    <row r="162" spans="1:11" hidden="1" x14ac:dyDescent="0.3">
      <c r="A162" s="28"/>
      <c r="B162" s="28"/>
      <c r="C162" s="28"/>
      <c r="D162" s="28"/>
      <c r="E162" s="28"/>
      <c r="F162" s="28"/>
      <c r="G162" s="28"/>
      <c r="H162" s="28"/>
      <c r="I162" s="28"/>
      <c r="J162" s="28"/>
      <c r="K162" s="28"/>
    </row>
    <row r="163" spans="1:11" hidden="1" x14ac:dyDescent="0.3">
      <c r="A163" s="28"/>
      <c r="B163" s="28"/>
      <c r="C163" s="28"/>
      <c r="D163" s="28"/>
      <c r="E163" s="28"/>
      <c r="F163" s="28"/>
      <c r="G163" s="28"/>
      <c r="H163" s="28"/>
      <c r="I163" s="28"/>
      <c r="J163" s="28"/>
      <c r="K163" s="28"/>
    </row>
    <row r="164" spans="1:11" hidden="1" x14ac:dyDescent="0.3">
      <c r="A164" s="28"/>
      <c r="B164" s="28"/>
      <c r="C164" s="28"/>
      <c r="D164" s="28"/>
      <c r="E164" s="28"/>
      <c r="F164" s="28"/>
      <c r="G164" s="28"/>
      <c r="H164" s="28"/>
      <c r="I164" s="28"/>
      <c r="J164" s="28"/>
      <c r="K164" s="28"/>
    </row>
    <row r="165" spans="1:11" hidden="1" x14ac:dyDescent="0.3">
      <c r="A165" s="28"/>
      <c r="B165" s="28"/>
      <c r="C165" s="28"/>
      <c r="D165" s="28"/>
      <c r="E165" s="28"/>
      <c r="F165" s="28"/>
      <c r="G165" s="28"/>
      <c r="H165" s="28"/>
      <c r="I165" s="28"/>
      <c r="J165" s="28"/>
      <c r="K165" s="28"/>
    </row>
    <row r="166" spans="1:11" hidden="1" x14ac:dyDescent="0.3">
      <c r="A166" s="28"/>
      <c r="B166" s="28"/>
      <c r="C166" s="28"/>
      <c r="D166" s="28"/>
      <c r="E166" s="28"/>
      <c r="F166" s="28"/>
      <c r="G166" s="28"/>
      <c r="H166" s="28"/>
      <c r="I166" s="28"/>
      <c r="J166" s="28"/>
      <c r="K166" s="28"/>
    </row>
    <row r="167" spans="1:11" hidden="1" x14ac:dyDescent="0.3">
      <c r="A167" s="28"/>
      <c r="B167" s="28"/>
      <c r="C167" s="28"/>
      <c r="D167" s="28"/>
      <c r="E167" s="28"/>
      <c r="F167" s="28"/>
      <c r="G167" s="28"/>
      <c r="H167" s="28"/>
      <c r="I167" s="28"/>
      <c r="J167" s="28"/>
      <c r="K167" s="28"/>
    </row>
    <row r="168" spans="1:11" hidden="1" x14ac:dyDescent="0.3">
      <c r="A168" s="28"/>
      <c r="B168" s="28"/>
      <c r="C168" s="28"/>
      <c r="D168" s="28"/>
      <c r="E168" s="28"/>
      <c r="F168" s="28"/>
      <c r="G168" s="28"/>
      <c r="H168" s="28"/>
      <c r="I168" s="28"/>
      <c r="J168" s="28"/>
      <c r="K168" s="28"/>
    </row>
    <row r="169" spans="1:11" hidden="1" x14ac:dyDescent="0.3">
      <c r="A169" s="28"/>
      <c r="B169" s="28"/>
      <c r="C169" s="28"/>
      <c r="D169" s="28"/>
      <c r="E169" s="28"/>
      <c r="F169" s="28"/>
      <c r="G169" s="28"/>
      <c r="H169" s="28"/>
      <c r="I169" s="28"/>
      <c r="J169" s="28"/>
      <c r="K169" s="28"/>
    </row>
    <row r="170" spans="1:11" hidden="1" x14ac:dyDescent="0.3">
      <c r="A170" s="28"/>
      <c r="B170" s="28"/>
      <c r="C170" s="28"/>
      <c r="D170" s="28"/>
      <c r="E170" s="28"/>
      <c r="F170" s="28"/>
      <c r="G170" s="28"/>
      <c r="H170" s="28"/>
      <c r="I170" s="28"/>
      <c r="J170" s="28"/>
      <c r="K170" s="28"/>
    </row>
  </sheetData>
  <sheetProtection sheet="1" formatCells="0" formatColumns="0" formatRows="0"/>
  <mergeCells count="23">
    <mergeCell ref="B11:E11"/>
    <mergeCell ref="B1:E1"/>
    <mergeCell ref="B2:E2"/>
    <mergeCell ref="C14:D14"/>
    <mergeCell ref="C15:D15"/>
    <mergeCell ref="E14:F18"/>
    <mergeCell ref="B6:E6"/>
    <mergeCell ref="B46:E46"/>
    <mergeCell ref="B25:C25"/>
    <mergeCell ref="B48:E48"/>
    <mergeCell ref="A4:F4"/>
    <mergeCell ref="B31:E31"/>
    <mergeCell ref="B33:C34"/>
    <mergeCell ref="B40:C40"/>
    <mergeCell ref="B39:C39"/>
    <mergeCell ref="B38:C38"/>
    <mergeCell ref="B37:C37"/>
    <mergeCell ref="B36:C36"/>
    <mergeCell ref="B35:C35"/>
    <mergeCell ref="B42:C42"/>
    <mergeCell ref="B41:C41"/>
    <mergeCell ref="B20:E20"/>
    <mergeCell ref="B7:D7"/>
  </mergeCells>
  <conditionalFormatting sqref="B35:C41">
    <cfRule type="expression" dxfId="9" priority="6">
      <formula>COUNTIF($B$35:$C$41,$B35)&gt;1</formula>
    </cfRule>
    <cfRule type="cellIs" dxfId="8" priority="7" operator="equal">
      <formula>"Click Here to Add a New Fund for 2024"</formula>
    </cfRule>
  </conditionalFormatting>
  <conditionalFormatting sqref="B36:C41">
    <cfRule type="cellIs" dxfId="7" priority="5" operator="equal">
      <formula>""</formula>
    </cfRule>
  </conditionalFormatting>
  <conditionalFormatting sqref="B19:E24 B25 D25:E25 B26:E1048576">
    <cfRule type="expression" dxfId="6" priority="1">
      <formula>$B$18="Budget subject to binding review by library's fiscal body."</formula>
    </cfRule>
  </conditionalFormatting>
  <conditionalFormatting sqref="B46:E46">
    <cfRule type="expression" dxfId="5" priority="9">
      <formula>$E$42&lt;=$D$44</formula>
    </cfRule>
    <cfRule type="expression" dxfId="4" priority="10">
      <formula>$E$42&gt;$D$44</formula>
    </cfRule>
  </conditionalFormatting>
  <conditionalFormatting sqref="B48:E48">
    <cfRule type="expression" dxfId="3" priority="2">
      <formula>$E$42&lt;=$D$44</formula>
    </cfRule>
    <cfRule type="expression" dxfId="2" priority="3">
      <formula>$E$42&gt;$D$44</formula>
    </cfRule>
  </conditionalFormatting>
  <conditionalFormatting sqref="E35:E41">
    <cfRule type="expression" dxfId="1" priority="4">
      <formula>$B35=""</formula>
    </cfRule>
  </conditionalFormatting>
  <conditionalFormatting sqref="E42">
    <cfRule type="cellIs" dxfId="0" priority="11" operator="greaterThan">
      <formula>$D$44</formula>
    </cfRule>
  </conditionalFormatting>
  <pageMargins left="0.25" right="0.25" top="0.25" bottom="0.25" header="0" footer="0"/>
  <pageSetup scale="88" orientation="portrait" horizontalDpi="1200" verticalDpi="1200" r:id="rId1"/>
  <extLst>
    <ext xmlns:x14="http://schemas.microsoft.com/office/spreadsheetml/2009/9/main" uri="{CCE6A557-97BC-4b89-ADB6-D9C93CAAB3DF}">
      <x14:dataValidations xmlns:xm="http://schemas.microsoft.com/office/excel/2006/main" count="4">
        <x14:dataValidation type="list" allowBlank="1" showInputMessage="1" showErrorMessage="1" xr:uid="{335DC879-975B-4744-90F5-18FBF68CF918}">
          <x14:formula1>
            <xm:f>Validation!$C$1:$C$93</xm:f>
          </x14:formula1>
          <xm:sqref>C14</xm:sqref>
        </x14:dataValidation>
        <x14:dataValidation type="list" allowBlank="1" showInputMessage="1" showErrorMessage="1" xr:uid="{773915DF-6FCC-4E01-8BD4-F3B0E7639D59}">
          <x14:formula1>
            <xm:f>Index!$N$4:$N$15</xm:f>
          </x14:formula1>
          <xm:sqref>C15</xm:sqref>
        </x14:dataValidation>
        <x14:dataValidation type="list" allowBlank="1" showInputMessage="1" showErrorMessage="1" xr:uid="{25139CCF-F1DB-49AD-A801-DD2438F92246}">
          <x14:formula1>
            <xm:f>Validation!$G$1:$G$8</xm:f>
          </x14:formula1>
          <xm:sqref>B36:C41</xm:sqref>
        </x14:dataValidation>
        <x14:dataValidation type="list" allowBlank="1" showInputMessage="1" showErrorMessage="1" xr:uid="{83F3EFBE-86DB-44B4-AA66-56633E510C57}">
          <x14:formula1>
            <xm:f>Validation!$G$1:$G$9</xm:f>
          </x14:formula1>
          <xm:sqref>B35:C35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74F48-075C-417D-8862-7E90E7A1E6F5}">
  <sheetPr>
    <tabColor theme="0" tint="-0.499984740745262"/>
  </sheetPr>
  <dimension ref="A1:P238"/>
  <sheetViews>
    <sheetView workbookViewId="0">
      <selection activeCell="P2" sqref="P2"/>
    </sheetView>
  </sheetViews>
  <sheetFormatPr defaultColWidth="13.44140625" defaultRowHeight="14.4" x14ac:dyDescent="0.3"/>
  <sheetData>
    <row r="1" spans="1:16" s="69" customFormat="1" ht="59.4" customHeight="1" x14ac:dyDescent="0.3">
      <c r="A1" s="71"/>
      <c r="B1" s="69" t="s">
        <v>741</v>
      </c>
      <c r="C1" s="69" t="s">
        <v>208</v>
      </c>
      <c r="D1" s="69" t="s">
        <v>209</v>
      </c>
      <c r="E1" s="69" t="s">
        <v>210</v>
      </c>
      <c r="F1" s="69" t="s">
        <v>211</v>
      </c>
      <c r="G1" s="69" t="s">
        <v>742</v>
      </c>
      <c r="H1" s="69" t="s">
        <v>1</v>
      </c>
      <c r="I1" s="69" t="s">
        <v>743</v>
      </c>
      <c r="J1" s="69" t="s">
        <v>744</v>
      </c>
      <c r="K1" s="69" t="s">
        <v>745</v>
      </c>
      <c r="L1" s="69" t="s">
        <v>746</v>
      </c>
      <c r="M1" s="69" t="s">
        <v>747</v>
      </c>
      <c r="N1" s="69" t="s">
        <v>748</v>
      </c>
      <c r="O1" s="69" t="s">
        <v>749</v>
      </c>
      <c r="P1" s="69" t="s">
        <v>750</v>
      </c>
    </row>
    <row r="2" spans="1:16" x14ac:dyDescent="0.3">
      <c r="A2" s="67" t="str">
        <f>D2&amp;E2&amp;F2</f>
        <v>0150001</v>
      </c>
      <c r="B2" t="s">
        <v>218</v>
      </c>
      <c r="C2" t="s">
        <v>738</v>
      </c>
      <c r="D2" t="s">
        <v>10</v>
      </c>
      <c r="E2" t="s">
        <v>216</v>
      </c>
      <c r="F2" t="s">
        <v>217</v>
      </c>
      <c r="G2">
        <v>746700</v>
      </c>
      <c r="H2">
        <v>0.06</v>
      </c>
      <c r="I2">
        <v>0.03</v>
      </c>
      <c r="J2">
        <v>22401</v>
      </c>
      <c r="K2">
        <v>22401</v>
      </c>
      <c r="L2">
        <v>0</v>
      </c>
      <c r="M2">
        <v>0</v>
      </c>
      <c r="N2">
        <v>22401</v>
      </c>
      <c r="O2">
        <v>22400</v>
      </c>
      <c r="P2">
        <v>22400</v>
      </c>
    </row>
    <row r="3" spans="1:16" x14ac:dyDescent="0.3">
      <c r="A3" s="67" t="str">
        <f t="shared" ref="A3:A66" si="0">D3&amp;E3&amp;F3</f>
        <v>0150304</v>
      </c>
      <c r="B3" t="s">
        <v>221</v>
      </c>
      <c r="C3" t="s">
        <v>738</v>
      </c>
      <c r="D3" t="s">
        <v>10</v>
      </c>
      <c r="E3" t="s">
        <v>216</v>
      </c>
      <c r="F3" t="s">
        <v>220</v>
      </c>
      <c r="G3">
        <v>1467750</v>
      </c>
      <c r="H3">
        <v>0.06</v>
      </c>
      <c r="I3">
        <v>0.03</v>
      </c>
      <c r="J3">
        <v>44032.5</v>
      </c>
      <c r="K3">
        <v>44032.5</v>
      </c>
      <c r="L3">
        <v>0.5</v>
      </c>
      <c r="M3">
        <v>1</v>
      </c>
      <c r="N3">
        <v>44032</v>
      </c>
      <c r="O3" t="s">
        <v>737</v>
      </c>
      <c r="P3">
        <v>44032</v>
      </c>
    </row>
    <row r="4" spans="1:16" x14ac:dyDescent="0.3">
      <c r="A4" s="67" t="str">
        <f t="shared" si="0"/>
        <v>0250260</v>
      </c>
      <c r="B4" t="s">
        <v>223</v>
      </c>
      <c r="C4" t="s">
        <v>738</v>
      </c>
      <c r="D4" t="s">
        <v>14</v>
      </c>
      <c r="E4" t="s">
        <v>216</v>
      </c>
      <c r="F4" t="s">
        <v>222</v>
      </c>
      <c r="G4">
        <v>45607088</v>
      </c>
      <c r="H4">
        <v>0.06</v>
      </c>
      <c r="I4">
        <v>0.03</v>
      </c>
      <c r="J4">
        <v>1368212.64</v>
      </c>
      <c r="K4">
        <v>1368212.64</v>
      </c>
      <c r="L4">
        <v>0.64</v>
      </c>
      <c r="M4">
        <v>1</v>
      </c>
      <c r="N4">
        <v>1368212</v>
      </c>
      <c r="O4" t="s">
        <v>737</v>
      </c>
      <c r="P4">
        <v>1368212</v>
      </c>
    </row>
    <row r="5" spans="1:16" x14ac:dyDescent="0.3">
      <c r="A5" s="67" t="str">
        <f t="shared" si="0"/>
        <v>0350006</v>
      </c>
      <c r="B5" t="s">
        <v>225</v>
      </c>
      <c r="C5" t="s">
        <v>738</v>
      </c>
      <c r="D5" t="s">
        <v>18</v>
      </c>
      <c r="E5" t="s">
        <v>216</v>
      </c>
      <c r="F5" t="s">
        <v>224</v>
      </c>
      <c r="G5">
        <v>5858930</v>
      </c>
      <c r="H5">
        <v>0.06</v>
      </c>
      <c r="I5">
        <v>0.03</v>
      </c>
      <c r="J5">
        <v>175767.9</v>
      </c>
      <c r="K5">
        <v>175767.9</v>
      </c>
      <c r="L5">
        <v>0.9</v>
      </c>
      <c r="M5">
        <v>1</v>
      </c>
      <c r="N5">
        <v>175767</v>
      </c>
      <c r="O5" t="s">
        <v>737</v>
      </c>
      <c r="P5">
        <v>175767</v>
      </c>
    </row>
    <row r="6" spans="1:16" x14ac:dyDescent="0.3">
      <c r="A6" s="67" t="str">
        <f t="shared" si="0"/>
        <v>0450007</v>
      </c>
      <c r="B6" t="s">
        <v>230</v>
      </c>
      <c r="C6" t="s">
        <v>738</v>
      </c>
      <c r="D6" t="s">
        <v>22</v>
      </c>
      <c r="E6" t="s">
        <v>216</v>
      </c>
      <c r="F6" t="s">
        <v>229</v>
      </c>
      <c r="G6">
        <v>184049</v>
      </c>
      <c r="H6">
        <v>0.06</v>
      </c>
      <c r="I6">
        <v>0.03</v>
      </c>
      <c r="J6">
        <v>5521.47</v>
      </c>
      <c r="K6">
        <v>5521.47</v>
      </c>
      <c r="L6">
        <v>0.47</v>
      </c>
      <c r="M6">
        <v>1</v>
      </c>
      <c r="N6">
        <v>5521</v>
      </c>
      <c r="O6" t="s">
        <v>737</v>
      </c>
      <c r="P6">
        <v>5521</v>
      </c>
    </row>
    <row r="7" spans="1:16" x14ac:dyDescent="0.3">
      <c r="A7" s="67" t="str">
        <f t="shared" si="0"/>
        <v>0450008</v>
      </c>
      <c r="B7" t="s">
        <v>232</v>
      </c>
      <c r="C7" t="s">
        <v>738</v>
      </c>
      <c r="D7" t="s">
        <v>22</v>
      </c>
      <c r="E7" t="s">
        <v>216</v>
      </c>
      <c r="F7" t="s">
        <v>231</v>
      </c>
      <c r="G7">
        <v>66247</v>
      </c>
      <c r="H7">
        <v>0.06</v>
      </c>
      <c r="I7">
        <v>0.03</v>
      </c>
      <c r="J7">
        <v>1987.41</v>
      </c>
      <c r="K7">
        <v>1987.41</v>
      </c>
      <c r="L7">
        <v>0.41</v>
      </c>
      <c r="M7">
        <v>1</v>
      </c>
      <c r="N7">
        <v>1987</v>
      </c>
      <c r="O7" t="s">
        <v>737</v>
      </c>
      <c r="P7">
        <v>1987</v>
      </c>
    </row>
    <row r="8" spans="1:16" x14ac:dyDescent="0.3">
      <c r="A8" s="67" t="str">
        <f t="shared" si="0"/>
        <v>0450009</v>
      </c>
      <c r="B8" t="s">
        <v>234</v>
      </c>
      <c r="C8" t="s">
        <v>738</v>
      </c>
      <c r="D8" t="s">
        <v>22</v>
      </c>
      <c r="E8" t="s">
        <v>216</v>
      </c>
      <c r="F8" t="s">
        <v>233</v>
      </c>
      <c r="G8">
        <v>287135</v>
      </c>
      <c r="H8">
        <v>0.06</v>
      </c>
      <c r="I8">
        <v>0.03</v>
      </c>
      <c r="J8">
        <v>8614.0499999999993</v>
      </c>
      <c r="K8">
        <v>8614.0499999999993</v>
      </c>
      <c r="L8">
        <v>0.05</v>
      </c>
      <c r="M8">
        <v>1</v>
      </c>
      <c r="N8">
        <v>8614</v>
      </c>
      <c r="O8" t="s">
        <v>737</v>
      </c>
      <c r="P8">
        <v>8614</v>
      </c>
    </row>
    <row r="9" spans="1:16" x14ac:dyDescent="0.3">
      <c r="A9" s="67" t="str">
        <f t="shared" si="0"/>
        <v>0450010</v>
      </c>
      <c r="B9" t="s">
        <v>236</v>
      </c>
      <c r="C9" t="s">
        <v>738</v>
      </c>
      <c r="D9" t="s">
        <v>22</v>
      </c>
      <c r="E9" t="s">
        <v>216</v>
      </c>
      <c r="F9" t="s">
        <v>235</v>
      </c>
      <c r="G9">
        <v>256541</v>
      </c>
      <c r="H9">
        <v>0.06</v>
      </c>
      <c r="I9">
        <v>0.03</v>
      </c>
      <c r="J9">
        <v>7696.23</v>
      </c>
      <c r="K9">
        <v>7696.23</v>
      </c>
      <c r="L9">
        <v>0.23</v>
      </c>
      <c r="M9">
        <v>1</v>
      </c>
      <c r="N9">
        <v>7696</v>
      </c>
      <c r="O9" t="s">
        <v>737</v>
      </c>
      <c r="P9">
        <v>7696</v>
      </c>
    </row>
    <row r="10" spans="1:16" x14ac:dyDescent="0.3">
      <c r="A10" s="67" t="str">
        <f t="shared" si="0"/>
        <v>0450011</v>
      </c>
      <c r="B10" t="s">
        <v>238</v>
      </c>
      <c r="C10" t="s">
        <v>738</v>
      </c>
      <c r="D10" t="s">
        <v>22</v>
      </c>
      <c r="E10" t="s">
        <v>216</v>
      </c>
      <c r="F10" t="s">
        <v>237</v>
      </c>
      <c r="G10">
        <v>435319</v>
      </c>
      <c r="H10">
        <v>0.06</v>
      </c>
      <c r="I10">
        <v>0.03</v>
      </c>
      <c r="J10">
        <v>13059.57</v>
      </c>
      <c r="K10">
        <v>13059.57</v>
      </c>
      <c r="L10">
        <v>0.56999999999999995</v>
      </c>
      <c r="M10">
        <v>1</v>
      </c>
      <c r="N10">
        <v>13059</v>
      </c>
      <c r="O10" t="s">
        <v>737</v>
      </c>
      <c r="P10">
        <v>13059</v>
      </c>
    </row>
    <row r="11" spans="1:16" x14ac:dyDescent="0.3">
      <c r="A11" s="67" t="str">
        <f t="shared" si="0"/>
        <v>0450012</v>
      </c>
      <c r="B11" t="s">
        <v>240</v>
      </c>
      <c r="C11" t="s">
        <v>738</v>
      </c>
      <c r="D11" t="s">
        <v>22</v>
      </c>
      <c r="E11" t="s">
        <v>216</v>
      </c>
      <c r="F11" t="s">
        <v>239</v>
      </c>
      <c r="G11">
        <v>32166</v>
      </c>
      <c r="H11">
        <v>0.06</v>
      </c>
      <c r="I11">
        <v>0.03</v>
      </c>
      <c r="J11">
        <v>964.98</v>
      </c>
      <c r="K11">
        <v>964.98</v>
      </c>
      <c r="L11">
        <v>0.98</v>
      </c>
      <c r="M11">
        <v>1</v>
      </c>
      <c r="N11">
        <v>964</v>
      </c>
      <c r="O11" t="s">
        <v>737</v>
      </c>
      <c r="P11">
        <v>964</v>
      </c>
    </row>
    <row r="12" spans="1:16" x14ac:dyDescent="0.3">
      <c r="A12" s="67" t="str">
        <f t="shared" si="0"/>
        <v>0550013</v>
      </c>
      <c r="B12" t="s">
        <v>242</v>
      </c>
      <c r="C12" t="s">
        <v>738</v>
      </c>
      <c r="D12" t="s">
        <v>26</v>
      </c>
      <c r="E12" t="s">
        <v>216</v>
      </c>
      <c r="F12" t="s">
        <v>241</v>
      </c>
      <c r="G12">
        <v>650727</v>
      </c>
      <c r="H12">
        <v>0.06</v>
      </c>
      <c r="I12">
        <v>0.03</v>
      </c>
      <c r="J12">
        <v>19521.810000000001</v>
      </c>
      <c r="K12">
        <v>19521.810000000001</v>
      </c>
      <c r="L12">
        <v>0.81</v>
      </c>
      <c r="M12">
        <v>1</v>
      </c>
      <c r="N12">
        <v>19521</v>
      </c>
      <c r="O12" t="s">
        <v>737</v>
      </c>
      <c r="P12">
        <v>19521</v>
      </c>
    </row>
    <row r="13" spans="1:16" x14ac:dyDescent="0.3">
      <c r="A13" s="67" t="str">
        <f t="shared" si="0"/>
        <v>0550014</v>
      </c>
      <c r="B13" t="s">
        <v>244</v>
      </c>
      <c r="C13" t="s">
        <v>738</v>
      </c>
      <c r="D13" t="s">
        <v>26</v>
      </c>
      <c r="E13" t="s">
        <v>216</v>
      </c>
      <c r="F13" t="s">
        <v>243</v>
      </c>
      <c r="G13">
        <v>179932</v>
      </c>
      <c r="H13">
        <v>0.06</v>
      </c>
      <c r="I13">
        <v>0.03</v>
      </c>
      <c r="J13">
        <v>5397.96</v>
      </c>
      <c r="K13">
        <v>5397.96</v>
      </c>
      <c r="L13">
        <v>0.96</v>
      </c>
      <c r="M13">
        <v>1</v>
      </c>
      <c r="N13">
        <v>5397</v>
      </c>
      <c r="O13" t="s">
        <v>737</v>
      </c>
      <c r="P13">
        <v>5397</v>
      </c>
    </row>
    <row r="14" spans="1:16" x14ac:dyDescent="0.3">
      <c r="A14" s="67" t="str">
        <f t="shared" si="0"/>
        <v>0650015</v>
      </c>
      <c r="B14" t="s">
        <v>248</v>
      </c>
      <c r="C14" t="s">
        <v>738</v>
      </c>
      <c r="D14" t="s">
        <v>30</v>
      </c>
      <c r="E14" t="s">
        <v>216</v>
      </c>
      <c r="F14" t="s">
        <v>247</v>
      </c>
      <c r="G14">
        <v>3027801</v>
      </c>
      <c r="H14">
        <v>0.06</v>
      </c>
      <c r="I14">
        <v>0.03</v>
      </c>
      <c r="J14">
        <v>90834.03</v>
      </c>
      <c r="K14">
        <v>90834.03</v>
      </c>
      <c r="L14">
        <v>0.03</v>
      </c>
      <c r="M14">
        <v>1</v>
      </c>
      <c r="N14">
        <v>90834</v>
      </c>
      <c r="O14" t="s">
        <v>737</v>
      </c>
      <c r="P14">
        <v>90834</v>
      </c>
    </row>
    <row r="15" spans="1:16" x14ac:dyDescent="0.3">
      <c r="A15" s="67" t="str">
        <f t="shared" si="0"/>
        <v>0650016</v>
      </c>
      <c r="B15" t="s">
        <v>250</v>
      </c>
      <c r="C15" t="s">
        <v>738</v>
      </c>
      <c r="D15" t="s">
        <v>30</v>
      </c>
      <c r="E15" t="s">
        <v>216</v>
      </c>
      <c r="F15" t="s">
        <v>249</v>
      </c>
      <c r="G15">
        <v>1055257</v>
      </c>
      <c r="H15">
        <v>0.06</v>
      </c>
      <c r="I15">
        <v>0.03</v>
      </c>
      <c r="J15">
        <v>31657.71</v>
      </c>
      <c r="K15">
        <v>31657.71</v>
      </c>
      <c r="L15">
        <v>0.71</v>
      </c>
      <c r="M15">
        <v>1</v>
      </c>
      <c r="N15">
        <v>31657</v>
      </c>
      <c r="O15" t="s">
        <v>737</v>
      </c>
      <c r="P15">
        <v>31657</v>
      </c>
    </row>
    <row r="16" spans="1:16" x14ac:dyDescent="0.3">
      <c r="A16" s="67" t="str">
        <f t="shared" si="0"/>
        <v>0650296</v>
      </c>
      <c r="B16" t="s">
        <v>252</v>
      </c>
      <c r="C16" t="s">
        <v>738</v>
      </c>
      <c r="D16" t="s">
        <v>30</v>
      </c>
      <c r="E16" t="s">
        <v>216</v>
      </c>
      <c r="F16" t="s">
        <v>251</v>
      </c>
      <c r="G16">
        <v>5100164</v>
      </c>
      <c r="H16">
        <v>0.06</v>
      </c>
      <c r="I16">
        <v>0.03</v>
      </c>
      <c r="J16">
        <v>153004.92000000001</v>
      </c>
      <c r="K16">
        <v>153004.92000000001</v>
      </c>
      <c r="L16">
        <v>0.92</v>
      </c>
      <c r="M16">
        <v>1</v>
      </c>
      <c r="N16">
        <v>153004</v>
      </c>
      <c r="O16" t="s">
        <v>737</v>
      </c>
      <c r="P16">
        <v>153004</v>
      </c>
    </row>
    <row r="17" spans="1:16" x14ac:dyDescent="0.3">
      <c r="A17" s="67" t="str">
        <f t="shared" si="0"/>
        <v>0750017</v>
      </c>
      <c r="B17" t="s">
        <v>254</v>
      </c>
      <c r="C17" t="s">
        <v>738</v>
      </c>
      <c r="D17" t="s">
        <v>34</v>
      </c>
      <c r="E17" t="s">
        <v>216</v>
      </c>
      <c r="F17" t="s">
        <v>253</v>
      </c>
      <c r="G17">
        <v>1056679</v>
      </c>
      <c r="H17">
        <v>0.06</v>
      </c>
      <c r="I17">
        <v>0.03</v>
      </c>
      <c r="J17">
        <v>31700.37</v>
      </c>
      <c r="K17">
        <v>31700.37</v>
      </c>
      <c r="L17">
        <v>0.37</v>
      </c>
      <c r="M17">
        <v>1</v>
      </c>
      <c r="N17">
        <v>31700</v>
      </c>
      <c r="O17" t="s">
        <v>737</v>
      </c>
      <c r="P17">
        <v>31700</v>
      </c>
    </row>
    <row r="18" spans="1:16" x14ac:dyDescent="0.3">
      <c r="A18" s="67" t="str">
        <f t="shared" si="0"/>
        <v>0850018</v>
      </c>
      <c r="B18" t="s">
        <v>751</v>
      </c>
      <c r="C18" t="s">
        <v>738</v>
      </c>
      <c r="D18" t="s">
        <v>38</v>
      </c>
      <c r="E18" t="s">
        <v>216</v>
      </c>
      <c r="F18" t="s">
        <v>255</v>
      </c>
      <c r="G18">
        <v>103955</v>
      </c>
      <c r="H18">
        <v>0.06</v>
      </c>
      <c r="I18">
        <v>0.03</v>
      </c>
      <c r="J18">
        <v>3118.65</v>
      </c>
      <c r="K18">
        <v>3118.65</v>
      </c>
      <c r="L18">
        <v>0.65</v>
      </c>
      <c r="M18">
        <v>1</v>
      </c>
      <c r="N18">
        <v>3118</v>
      </c>
      <c r="O18" t="s">
        <v>737</v>
      </c>
      <c r="P18">
        <v>3118</v>
      </c>
    </row>
    <row r="19" spans="1:16" x14ac:dyDescent="0.3">
      <c r="A19" s="67" t="str">
        <f t="shared" si="0"/>
        <v>0850019</v>
      </c>
      <c r="B19" t="s">
        <v>258</v>
      </c>
      <c r="C19" t="s">
        <v>738</v>
      </c>
      <c r="D19" t="s">
        <v>38</v>
      </c>
      <c r="E19" t="s">
        <v>216</v>
      </c>
      <c r="F19" t="s">
        <v>257</v>
      </c>
      <c r="G19">
        <v>1246028</v>
      </c>
      <c r="H19">
        <v>0.06</v>
      </c>
      <c r="I19">
        <v>0.03</v>
      </c>
      <c r="J19">
        <v>37380.839999999997</v>
      </c>
      <c r="K19">
        <v>37380.839999999997</v>
      </c>
      <c r="L19">
        <v>0.84</v>
      </c>
      <c r="M19">
        <v>1</v>
      </c>
      <c r="N19">
        <v>37380</v>
      </c>
      <c r="O19" t="s">
        <v>737</v>
      </c>
      <c r="P19">
        <v>37380</v>
      </c>
    </row>
    <row r="20" spans="1:16" x14ac:dyDescent="0.3">
      <c r="A20" s="67" t="str">
        <f t="shared" si="0"/>
        <v>0850020</v>
      </c>
      <c r="B20" t="s">
        <v>260</v>
      </c>
      <c r="C20" t="s">
        <v>738</v>
      </c>
      <c r="D20" t="s">
        <v>38</v>
      </c>
      <c r="E20" t="s">
        <v>216</v>
      </c>
      <c r="F20" t="s">
        <v>259</v>
      </c>
      <c r="G20">
        <v>289416</v>
      </c>
      <c r="H20">
        <v>0.06</v>
      </c>
      <c r="I20">
        <v>0.03</v>
      </c>
      <c r="J20">
        <v>8682.48</v>
      </c>
      <c r="K20">
        <v>8682.48</v>
      </c>
      <c r="L20">
        <v>0.48</v>
      </c>
      <c r="M20">
        <v>1</v>
      </c>
      <c r="N20">
        <v>8682</v>
      </c>
      <c r="O20" t="s">
        <v>737</v>
      </c>
      <c r="P20">
        <v>8682</v>
      </c>
    </row>
    <row r="21" spans="1:16" x14ac:dyDescent="0.3">
      <c r="A21" s="67" t="str">
        <f t="shared" si="0"/>
        <v>0950021</v>
      </c>
      <c r="B21" t="s">
        <v>262</v>
      </c>
      <c r="C21" t="s">
        <v>738</v>
      </c>
      <c r="D21" t="s">
        <v>40</v>
      </c>
      <c r="E21" t="s">
        <v>216</v>
      </c>
      <c r="F21" t="s">
        <v>261</v>
      </c>
      <c r="G21">
        <v>2781530</v>
      </c>
      <c r="H21">
        <v>0.06</v>
      </c>
      <c r="I21">
        <v>0.03</v>
      </c>
      <c r="J21">
        <v>83445.899999999994</v>
      </c>
      <c r="K21">
        <v>83445.899999999994</v>
      </c>
      <c r="L21">
        <v>0.9</v>
      </c>
      <c r="M21">
        <v>1</v>
      </c>
      <c r="N21">
        <v>83445</v>
      </c>
      <c r="O21" t="s">
        <v>737</v>
      </c>
      <c r="P21">
        <v>83445</v>
      </c>
    </row>
    <row r="22" spans="1:16" x14ac:dyDescent="0.3">
      <c r="A22" s="67" t="str">
        <f t="shared" si="0"/>
        <v>0950022</v>
      </c>
      <c r="B22" t="s">
        <v>264</v>
      </c>
      <c r="C22" t="s">
        <v>738</v>
      </c>
      <c r="D22" t="s">
        <v>40</v>
      </c>
      <c r="E22" t="s">
        <v>216</v>
      </c>
      <c r="F22" t="s">
        <v>263</v>
      </c>
      <c r="G22">
        <v>171729</v>
      </c>
      <c r="H22">
        <v>0.06</v>
      </c>
      <c r="I22">
        <v>0.03</v>
      </c>
      <c r="J22">
        <v>5151.87</v>
      </c>
      <c r="K22">
        <v>5151.87</v>
      </c>
      <c r="L22">
        <v>0.87</v>
      </c>
      <c r="M22">
        <v>1</v>
      </c>
      <c r="N22">
        <v>5151</v>
      </c>
      <c r="O22" t="s">
        <v>737</v>
      </c>
      <c r="P22">
        <v>5151</v>
      </c>
    </row>
    <row r="23" spans="1:16" x14ac:dyDescent="0.3">
      <c r="A23" s="67" t="str">
        <f t="shared" si="0"/>
        <v>0950023</v>
      </c>
      <c r="B23" t="s">
        <v>266</v>
      </c>
      <c r="C23" t="s">
        <v>738</v>
      </c>
      <c r="D23" t="s">
        <v>40</v>
      </c>
      <c r="E23" t="s">
        <v>216</v>
      </c>
      <c r="F23" t="s">
        <v>265</v>
      </c>
      <c r="G23">
        <v>192500</v>
      </c>
      <c r="H23">
        <v>0.06</v>
      </c>
      <c r="I23">
        <v>0.03</v>
      </c>
      <c r="J23">
        <v>5775</v>
      </c>
      <c r="K23">
        <v>5775</v>
      </c>
      <c r="L23">
        <v>0</v>
      </c>
      <c r="M23">
        <v>0</v>
      </c>
      <c r="N23">
        <v>5775</v>
      </c>
      <c r="O23">
        <v>5774</v>
      </c>
      <c r="P23">
        <v>5774</v>
      </c>
    </row>
    <row r="24" spans="1:16" x14ac:dyDescent="0.3">
      <c r="A24" s="67" t="str">
        <f t="shared" si="0"/>
        <v>1050025</v>
      </c>
      <c r="B24" t="s">
        <v>268</v>
      </c>
      <c r="C24" t="s">
        <v>738</v>
      </c>
      <c r="D24" t="s">
        <v>42</v>
      </c>
      <c r="E24" t="s">
        <v>216</v>
      </c>
      <c r="F24" t="s">
        <v>267</v>
      </c>
      <c r="G24">
        <v>3691844</v>
      </c>
      <c r="H24">
        <v>0.06</v>
      </c>
      <c r="I24">
        <v>0.03</v>
      </c>
      <c r="J24">
        <v>110755.32</v>
      </c>
      <c r="K24">
        <v>110755.32</v>
      </c>
      <c r="L24">
        <v>0.32</v>
      </c>
      <c r="M24">
        <v>1</v>
      </c>
      <c r="N24">
        <v>110755</v>
      </c>
      <c r="O24" t="s">
        <v>737</v>
      </c>
      <c r="P24">
        <v>110755</v>
      </c>
    </row>
    <row r="25" spans="1:16" x14ac:dyDescent="0.3">
      <c r="A25" s="67" t="str">
        <f t="shared" si="0"/>
        <v>1050287</v>
      </c>
      <c r="B25" t="s">
        <v>752</v>
      </c>
      <c r="C25" t="s">
        <v>738</v>
      </c>
      <c r="D25" t="s">
        <v>42</v>
      </c>
      <c r="E25" t="s">
        <v>216</v>
      </c>
      <c r="F25" t="s">
        <v>269</v>
      </c>
      <c r="G25">
        <v>3317400</v>
      </c>
      <c r="H25">
        <v>0.06</v>
      </c>
      <c r="I25">
        <v>0.03</v>
      </c>
      <c r="J25">
        <v>99522</v>
      </c>
      <c r="K25">
        <v>99522</v>
      </c>
      <c r="L25">
        <v>0</v>
      </c>
      <c r="M25">
        <v>0</v>
      </c>
      <c r="N25">
        <v>99522</v>
      </c>
      <c r="O25">
        <v>99521</v>
      </c>
      <c r="P25">
        <v>99521</v>
      </c>
    </row>
    <row r="26" spans="1:16" x14ac:dyDescent="0.3">
      <c r="A26" s="67" t="str">
        <f t="shared" si="0"/>
        <v>1150026</v>
      </c>
      <c r="B26" t="s">
        <v>272</v>
      </c>
      <c r="C26" t="s">
        <v>738</v>
      </c>
      <c r="D26" t="s">
        <v>44</v>
      </c>
      <c r="E26" t="s">
        <v>216</v>
      </c>
      <c r="F26" t="s">
        <v>271</v>
      </c>
      <c r="G26">
        <v>803000</v>
      </c>
      <c r="H26">
        <v>0.06</v>
      </c>
      <c r="I26">
        <v>0.03</v>
      </c>
      <c r="J26">
        <v>24090</v>
      </c>
      <c r="K26">
        <v>24090</v>
      </c>
      <c r="L26">
        <v>0</v>
      </c>
      <c r="M26">
        <v>0</v>
      </c>
      <c r="N26">
        <v>24090</v>
      </c>
      <c r="O26">
        <v>24089</v>
      </c>
      <c r="P26">
        <v>24089</v>
      </c>
    </row>
    <row r="27" spans="1:16" x14ac:dyDescent="0.3">
      <c r="A27" s="67" t="str">
        <f t="shared" si="0"/>
        <v>1250027</v>
      </c>
      <c r="B27" t="s">
        <v>274</v>
      </c>
      <c r="C27" t="s">
        <v>738</v>
      </c>
      <c r="D27" t="s">
        <v>46</v>
      </c>
      <c r="E27" t="s">
        <v>216</v>
      </c>
      <c r="F27" t="s">
        <v>273</v>
      </c>
      <c r="G27">
        <v>351555</v>
      </c>
      <c r="H27">
        <v>0.06</v>
      </c>
      <c r="I27">
        <v>0.03</v>
      </c>
      <c r="J27">
        <v>10546.65</v>
      </c>
      <c r="K27">
        <v>10546.65</v>
      </c>
      <c r="L27">
        <v>0.65</v>
      </c>
      <c r="M27">
        <v>1</v>
      </c>
      <c r="N27">
        <v>10546</v>
      </c>
      <c r="O27" t="s">
        <v>737</v>
      </c>
      <c r="P27">
        <v>10546</v>
      </c>
    </row>
    <row r="28" spans="1:16" x14ac:dyDescent="0.3">
      <c r="A28" s="67" t="str">
        <f t="shared" si="0"/>
        <v>1250028</v>
      </c>
      <c r="B28" t="s">
        <v>276</v>
      </c>
      <c r="C28" t="s">
        <v>738</v>
      </c>
      <c r="D28" t="s">
        <v>46</v>
      </c>
      <c r="E28" t="s">
        <v>216</v>
      </c>
      <c r="F28" t="s">
        <v>275</v>
      </c>
      <c r="G28">
        <v>3100531</v>
      </c>
      <c r="H28">
        <v>0.06</v>
      </c>
      <c r="I28">
        <v>0.03</v>
      </c>
      <c r="J28">
        <v>93015.93</v>
      </c>
      <c r="K28">
        <v>93015.93</v>
      </c>
      <c r="L28">
        <v>0.93</v>
      </c>
      <c r="M28">
        <v>1</v>
      </c>
      <c r="N28">
        <v>93015</v>
      </c>
      <c r="O28" t="s">
        <v>737</v>
      </c>
      <c r="P28">
        <v>93015</v>
      </c>
    </row>
    <row r="29" spans="1:16" x14ac:dyDescent="0.3">
      <c r="A29" s="67" t="str">
        <f t="shared" si="0"/>
        <v>1250029</v>
      </c>
      <c r="B29" t="s">
        <v>278</v>
      </c>
      <c r="C29" t="s">
        <v>738</v>
      </c>
      <c r="D29" t="s">
        <v>46</v>
      </c>
      <c r="E29" t="s">
        <v>216</v>
      </c>
      <c r="F29" t="s">
        <v>277</v>
      </c>
      <c r="G29">
        <v>293196</v>
      </c>
      <c r="H29">
        <v>0.06</v>
      </c>
      <c r="I29">
        <v>0.03</v>
      </c>
      <c r="J29">
        <v>8795.8799999999992</v>
      </c>
      <c r="K29">
        <v>8795.8799999999992</v>
      </c>
      <c r="L29">
        <v>0.88</v>
      </c>
      <c r="M29">
        <v>1</v>
      </c>
      <c r="N29">
        <v>8795</v>
      </c>
      <c r="O29" t="s">
        <v>737</v>
      </c>
      <c r="P29">
        <v>8795</v>
      </c>
    </row>
    <row r="30" spans="1:16" x14ac:dyDescent="0.3">
      <c r="A30" s="67" t="str">
        <f t="shared" si="0"/>
        <v>1250286</v>
      </c>
      <c r="B30" t="s">
        <v>753</v>
      </c>
      <c r="C30" t="s">
        <v>738</v>
      </c>
      <c r="D30" t="s">
        <v>46</v>
      </c>
      <c r="E30" t="s">
        <v>216</v>
      </c>
      <c r="F30" t="s">
        <v>279</v>
      </c>
      <c r="G30">
        <v>1286332</v>
      </c>
      <c r="H30">
        <v>0.06</v>
      </c>
      <c r="I30">
        <v>0.03</v>
      </c>
      <c r="J30">
        <v>38589.96</v>
      </c>
      <c r="K30">
        <v>38589.96</v>
      </c>
      <c r="L30">
        <v>0.96</v>
      </c>
      <c r="M30">
        <v>1</v>
      </c>
      <c r="N30">
        <v>38589</v>
      </c>
      <c r="O30" t="s">
        <v>737</v>
      </c>
      <c r="P30">
        <v>38589</v>
      </c>
    </row>
    <row r="31" spans="1:16" x14ac:dyDescent="0.3">
      <c r="A31" s="67" t="str">
        <f t="shared" si="0"/>
        <v>1350030</v>
      </c>
      <c r="B31" t="s">
        <v>282</v>
      </c>
      <c r="C31" t="s">
        <v>738</v>
      </c>
      <c r="D31" t="s">
        <v>48</v>
      </c>
      <c r="E31" t="s">
        <v>216</v>
      </c>
      <c r="F31" t="s">
        <v>281</v>
      </c>
      <c r="G31">
        <v>385000</v>
      </c>
      <c r="H31">
        <v>0.06</v>
      </c>
      <c r="I31">
        <v>0.03</v>
      </c>
      <c r="J31">
        <v>11550</v>
      </c>
      <c r="K31">
        <v>11550</v>
      </c>
      <c r="L31">
        <v>0</v>
      </c>
      <c r="M31">
        <v>0</v>
      </c>
      <c r="N31">
        <v>11550</v>
      </c>
      <c r="O31">
        <v>11549</v>
      </c>
      <c r="P31">
        <v>11549</v>
      </c>
    </row>
    <row r="32" spans="1:16" x14ac:dyDescent="0.3">
      <c r="A32" s="67" t="str">
        <f t="shared" si="0"/>
        <v>1450031</v>
      </c>
      <c r="B32" t="s">
        <v>284</v>
      </c>
      <c r="C32" t="s">
        <v>738</v>
      </c>
      <c r="D32" t="s">
        <v>50</v>
      </c>
      <c r="E32" t="s">
        <v>216</v>
      </c>
      <c r="F32" t="s">
        <v>283</v>
      </c>
      <c r="G32">
        <v>201791</v>
      </c>
      <c r="H32">
        <v>0.06</v>
      </c>
      <c r="I32">
        <v>0.03</v>
      </c>
      <c r="J32">
        <v>6053.73</v>
      </c>
      <c r="K32">
        <v>6053.73</v>
      </c>
      <c r="L32">
        <v>0.73</v>
      </c>
      <c r="M32">
        <v>1</v>
      </c>
      <c r="N32">
        <v>6053</v>
      </c>
      <c r="O32" t="s">
        <v>737</v>
      </c>
      <c r="P32">
        <v>6053</v>
      </c>
    </row>
    <row r="33" spans="1:16" x14ac:dyDescent="0.3">
      <c r="A33" s="67" t="str">
        <f t="shared" si="0"/>
        <v>1450032</v>
      </c>
      <c r="B33" t="s">
        <v>286</v>
      </c>
      <c r="C33" t="s">
        <v>738</v>
      </c>
      <c r="D33" t="s">
        <v>50</v>
      </c>
      <c r="E33" t="s">
        <v>216</v>
      </c>
      <c r="F33" t="s">
        <v>285</v>
      </c>
      <c r="G33">
        <v>607340</v>
      </c>
      <c r="H33">
        <v>0.06</v>
      </c>
      <c r="I33">
        <v>0.03</v>
      </c>
      <c r="J33">
        <v>18220.2</v>
      </c>
      <c r="K33">
        <v>18220.2</v>
      </c>
      <c r="L33">
        <v>0.2</v>
      </c>
      <c r="M33">
        <v>1</v>
      </c>
      <c r="N33">
        <v>18220</v>
      </c>
      <c r="O33" t="s">
        <v>737</v>
      </c>
      <c r="P33">
        <v>18220</v>
      </c>
    </row>
    <row r="34" spans="1:16" x14ac:dyDescent="0.3">
      <c r="A34" s="67" t="str">
        <f t="shared" si="0"/>
        <v>1550033</v>
      </c>
      <c r="B34" t="s">
        <v>288</v>
      </c>
      <c r="C34" t="s">
        <v>738</v>
      </c>
      <c r="D34" t="s">
        <v>52</v>
      </c>
      <c r="E34" t="s">
        <v>216</v>
      </c>
      <c r="F34" t="s">
        <v>287</v>
      </c>
      <c r="G34">
        <v>4216471</v>
      </c>
      <c r="H34">
        <v>0.06</v>
      </c>
      <c r="I34">
        <v>0.03</v>
      </c>
      <c r="J34">
        <v>126494.13</v>
      </c>
      <c r="K34">
        <v>126494.13</v>
      </c>
      <c r="L34">
        <v>0.13</v>
      </c>
      <c r="M34">
        <v>1</v>
      </c>
      <c r="N34">
        <v>126494</v>
      </c>
      <c r="O34" t="s">
        <v>737</v>
      </c>
      <c r="P34">
        <v>126494</v>
      </c>
    </row>
    <row r="35" spans="1:16" x14ac:dyDescent="0.3">
      <c r="A35" s="67" t="str">
        <f t="shared" si="0"/>
        <v>1550034</v>
      </c>
      <c r="B35" t="s">
        <v>290</v>
      </c>
      <c r="C35" t="s">
        <v>738</v>
      </c>
      <c r="D35" t="s">
        <v>52</v>
      </c>
      <c r="E35" t="s">
        <v>216</v>
      </c>
      <c r="F35" t="s">
        <v>289</v>
      </c>
      <c r="G35">
        <v>2965946</v>
      </c>
      <c r="H35">
        <v>0.06</v>
      </c>
      <c r="I35">
        <v>0.03</v>
      </c>
      <c r="J35">
        <v>88978.38</v>
      </c>
      <c r="K35">
        <v>88978.38</v>
      </c>
      <c r="L35">
        <v>0.38</v>
      </c>
      <c r="M35">
        <v>1</v>
      </c>
      <c r="N35">
        <v>88978</v>
      </c>
      <c r="O35" t="s">
        <v>737</v>
      </c>
      <c r="P35">
        <v>88978</v>
      </c>
    </row>
    <row r="36" spans="1:16" x14ac:dyDescent="0.3">
      <c r="A36" s="67" t="str">
        <f t="shared" si="0"/>
        <v>1650035</v>
      </c>
      <c r="B36" t="s">
        <v>292</v>
      </c>
      <c r="C36" t="s">
        <v>738</v>
      </c>
      <c r="D36" t="s">
        <v>54</v>
      </c>
      <c r="E36" t="s">
        <v>216</v>
      </c>
      <c r="F36" t="s">
        <v>291</v>
      </c>
      <c r="G36">
        <v>1891649</v>
      </c>
      <c r="H36">
        <v>0.06</v>
      </c>
      <c r="I36">
        <v>0.03</v>
      </c>
      <c r="J36">
        <v>56749.47</v>
      </c>
      <c r="K36">
        <v>56749.47</v>
      </c>
      <c r="L36">
        <v>0.47</v>
      </c>
      <c r="M36">
        <v>1</v>
      </c>
      <c r="N36">
        <v>56749</v>
      </c>
      <c r="O36" t="s">
        <v>737</v>
      </c>
      <c r="P36">
        <v>56749</v>
      </c>
    </row>
    <row r="37" spans="1:16" x14ac:dyDescent="0.3">
      <c r="A37" s="67" t="str">
        <f t="shared" si="0"/>
        <v>1650283</v>
      </c>
      <c r="B37" t="s">
        <v>293</v>
      </c>
      <c r="C37" t="s">
        <v>738</v>
      </c>
      <c r="D37" t="s">
        <v>54</v>
      </c>
      <c r="E37" t="s">
        <v>216</v>
      </c>
      <c r="F37" t="s">
        <v>32</v>
      </c>
      <c r="G37">
        <v>584744</v>
      </c>
      <c r="H37">
        <v>0.06</v>
      </c>
      <c r="I37">
        <v>0.03</v>
      </c>
      <c r="J37">
        <v>17542.32</v>
      </c>
      <c r="K37">
        <v>17542.32</v>
      </c>
      <c r="L37">
        <v>0.32</v>
      </c>
      <c r="M37">
        <v>1</v>
      </c>
      <c r="N37">
        <v>17542</v>
      </c>
      <c r="O37" t="s">
        <v>737</v>
      </c>
      <c r="P37">
        <v>17542</v>
      </c>
    </row>
    <row r="38" spans="1:16" x14ac:dyDescent="0.3">
      <c r="A38" s="67" t="str">
        <f t="shared" si="0"/>
        <v>1750036</v>
      </c>
      <c r="B38" t="s">
        <v>295</v>
      </c>
      <c r="C38" t="s">
        <v>738</v>
      </c>
      <c r="D38" t="s">
        <v>56</v>
      </c>
      <c r="E38" t="s">
        <v>216</v>
      </c>
      <c r="F38" t="s">
        <v>294</v>
      </c>
      <c r="G38">
        <v>1849782</v>
      </c>
      <c r="H38">
        <v>0.06</v>
      </c>
      <c r="I38">
        <v>0.03</v>
      </c>
      <c r="J38">
        <v>55493.46</v>
      </c>
      <c r="K38">
        <v>55493.46</v>
      </c>
      <c r="L38">
        <v>0.46</v>
      </c>
      <c r="M38">
        <v>1</v>
      </c>
      <c r="N38">
        <v>55493</v>
      </c>
      <c r="O38" t="s">
        <v>737</v>
      </c>
      <c r="P38">
        <v>55493</v>
      </c>
    </row>
    <row r="39" spans="1:16" x14ac:dyDescent="0.3">
      <c r="A39" s="67" t="str">
        <f t="shared" si="0"/>
        <v>1750037</v>
      </c>
      <c r="B39" t="s">
        <v>297</v>
      </c>
      <c r="C39" t="s">
        <v>738</v>
      </c>
      <c r="D39" t="s">
        <v>56</v>
      </c>
      <c r="E39" t="s">
        <v>216</v>
      </c>
      <c r="F39" t="s">
        <v>296</v>
      </c>
      <c r="G39">
        <v>445758</v>
      </c>
      <c r="H39">
        <v>0.06</v>
      </c>
      <c r="I39">
        <v>0.03</v>
      </c>
      <c r="J39">
        <v>13372.74</v>
      </c>
      <c r="K39">
        <v>13372.74</v>
      </c>
      <c r="L39">
        <v>0.74</v>
      </c>
      <c r="M39">
        <v>1</v>
      </c>
      <c r="N39">
        <v>13372</v>
      </c>
      <c r="O39" t="s">
        <v>737</v>
      </c>
      <c r="P39">
        <v>13372</v>
      </c>
    </row>
    <row r="40" spans="1:16" x14ac:dyDescent="0.3">
      <c r="A40" s="67" t="str">
        <f t="shared" si="0"/>
        <v>1750038</v>
      </c>
      <c r="B40" t="s">
        <v>299</v>
      </c>
      <c r="C40" t="s">
        <v>738</v>
      </c>
      <c r="D40" t="s">
        <v>56</v>
      </c>
      <c r="E40" t="s">
        <v>216</v>
      </c>
      <c r="F40" t="s">
        <v>298</v>
      </c>
      <c r="G40">
        <v>1651588</v>
      </c>
      <c r="H40">
        <v>0.06</v>
      </c>
      <c r="I40">
        <v>0.03</v>
      </c>
      <c r="J40">
        <v>49547.64</v>
      </c>
      <c r="K40">
        <v>49547.64</v>
      </c>
      <c r="L40">
        <v>0.64</v>
      </c>
      <c r="M40">
        <v>1</v>
      </c>
      <c r="N40">
        <v>49547</v>
      </c>
      <c r="O40" t="s">
        <v>737</v>
      </c>
      <c r="P40">
        <v>49547</v>
      </c>
    </row>
    <row r="41" spans="1:16" x14ac:dyDescent="0.3">
      <c r="A41" s="67" t="str">
        <f t="shared" si="0"/>
        <v>1750039</v>
      </c>
      <c r="B41" t="s">
        <v>301</v>
      </c>
      <c r="C41" t="s">
        <v>738</v>
      </c>
      <c r="D41" t="s">
        <v>56</v>
      </c>
      <c r="E41" t="s">
        <v>216</v>
      </c>
      <c r="F41" t="s">
        <v>300</v>
      </c>
      <c r="G41">
        <v>601895</v>
      </c>
      <c r="H41">
        <v>0.06</v>
      </c>
      <c r="I41">
        <v>0.03</v>
      </c>
      <c r="J41">
        <v>18056.849999999999</v>
      </c>
      <c r="K41">
        <v>18056.849999999999</v>
      </c>
      <c r="L41">
        <v>0.85</v>
      </c>
      <c r="M41">
        <v>1</v>
      </c>
      <c r="N41">
        <v>18056</v>
      </c>
      <c r="O41" t="s">
        <v>737</v>
      </c>
      <c r="P41">
        <v>18056</v>
      </c>
    </row>
    <row r="42" spans="1:16" x14ac:dyDescent="0.3">
      <c r="A42" s="67" t="str">
        <f t="shared" si="0"/>
        <v>1850040</v>
      </c>
      <c r="B42" t="s">
        <v>303</v>
      </c>
      <c r="C42" t="s">
        <v>738</v>
      </c>
      <c r="D42" t="s">
        <v>58</v>
      </c>
      <c r="E42" t="s">
        <v>216</v>
      </c>
      <c r="F42" t="s">
        <v>302</v>
      </c>
      <c r="G42">
        <v>7799102</v>
      </c>
      <c r="H42">
        <v>0.06</v>
      </c>
      <c r="I42">
        <v>0.03</v>
      </c>
      <c r="J42">
        <v>233973.06</v>
      </c>
      <c r="K42">
        <v>233973.06</v>
      </c>
      <c r="L42">
        <v>0.06</v>
      </c>
      <c r="M42">
        <v>1</v>
      </c>
      <c r="N42">
        <v>233973</v>
      </c>
      <c r="O42" t="s">
        <v>737</v>
      </c>
      <c r="P42">
        <v>233973</v>
      </c>
    </row>
    <row r="43" spans="1:16" x14ac:dyDescent="0.3">
      <c r="A43" s="67" t="str">
        <f t="shared" si="0"/>
        <v>1850041</v>
      </c>
      <c r="B43" t="s">
        <v>305</v>
      </c>
      <c r="C43" t="s">
        <v>738</v>
      </c>
      <c r="D43" t="s">
        <v>58</v>
      </c>
      <c r="E43" t="s">
        <v>216</v>
      </c>
      <c r="F43" t="s">
        <v>304</v>
      </c>
      <c r="G43">
        <v>1046125</v>
      </c>
      <c r="H43">
        <v>0.06</v>
      </c>
      <c r="I43">
        <v>0.03</v>
      </c>
      <c r="J43">
        <v>31383.75</v>
      </c>
      <c r="K43">
        <v>31383.75</v>
      </c>
      <c r="L43">
        <v>0.75</v>
      </c>
      <c r="M43">
        <v>1</v>
      </c>
      <c r="N43">
        <v>31383</v>
      </c>
      <c r="O43" t="s">
        <v>737</v>
      </c>
      <c r="P43">
        <v>31383</v>
      </c>
    </row>
    <row r="44" spans="1:16" x14ac:dyDescent="0.3">
      <c r="A44" s="67" t="str">
        <f t="shared" si="0"/>
        <v>1950041</v>
      </c>
      <c r="B44" t="s">
        <v>306</v>
      </c>
      <c r="C44" t="s">
        <v>738</v>
      </c>
      <c r="D44" t="s">
        <v>60</v>
      </c>
      <c r="E44" t="s">
        <v>216</v>
      </c>
      <c r="F44" t="s">
        <v>304</v>
      </c>
      <c r="G44">
        <v>811760</v>
      </c>
      <c r="H44">
        <v>0.06</v>
      </c>
      <c r="I44">
        <v>0.03</v>
      </c>
      <c r="J44">
        <v>24352.799999999999</v>
      </c>
      <c r="K44">
        <v>24352.799999999999</v>
      </c>
      <c r="L44">
        <v>0.8</v>
      </c>
      <c r="M44">
        <v>1</v>
      </c>
      <c r="N44">
        <v>24352</v>
      </c>
      <c r="O44" t="s">
        <v>737</v>
      </c>
      <c r="P44">
        <v>24352</v>
      </c>
    </row>
    <row r="45" spans="1:16" x14ac:dyDescent="0.3">
      <c r="A45" s="67" t="str">
        <f t="shared" si="0"/>
        <v>1950042</v>
      </c>
      <c r="B45" t="s">
        <v>308</v>
      </c>
      <c r="C45" t="s">
        <v>738</v>
      </c>
      <c r="D45" t="s">
        <v>60</v>
      </c>
      <c r="E45" t="s">
        <v>216</v>
      </c>
      <c r="F45" t="s">
        <v>307</v>
      </c>
      <c r="G45">
        <v>2206576</v>
      </c>
      <c r="H45">
        <v>0.06</v>
      </c>
      <c r="I45">
        <v>0.03</v>
      </c>
      <c r="J45">
        <v>66197.279999999999</v>
      </c>
      <c r="K45">
        <v>66197.279999999999</v>
      </c>
      <c r="L45">
        <v>0.28000000000000003</v>
      </c>
      <c r="M45">
        <v>1</v>
      </c>
      <c r="N45">
        <v>66197</v>
      </c>
      <c r="O45" t="s">
        <v>737</v>
      </c>
      <c r="P45">
        <v>66197</v>
      </c>
    </row>
    <row r="46" spans="1:16" x14ac:dyDescent="0.3">
      <c r="A46" s="67" t="str">
        <f t="shared" si="0"/>
        <v>1950043</v>
      </c>
      <c r="B46" t="s">
        <v>310</v>
      </c>
      <c r="C46" t="s">
        <v>738</v>
      </c>
      <c r="D46" t="s">
        <v>60</v>
      </c>
      <c r="E46" t="s">
        <v>216</v>
      </c>
      <c r="F46" t="s">
        <v>309</v>
      </c>
      <c r="G46">
        <v>1505528</v>
      </c>
      <c r="H46">
        <v>0.06</v>
      </c>
      <c r="I46">
        <v>0.03</v>
      </c>
      <c r="J46">
        <v>45165.84</v>
      </c>
      <c r="K46">
        <v>45165.84</v>
      </c>
      <c r="L46">
        <v>0.84</v>
      </c>
      <c r="M46">
        <v>1</v>
      </c>
      <c r="N46">
        <v>45165</v>
      </c>
      <c r="O46" t="s">
        <v>737</v>
      </c>
      <c r="P46">
        <v>45165</v>
      </c>
    </row>
    <row r="47" spans="1:16" x14ac:dyDescent="0.3">
      <c r="A47" s="67" t="str">
        <f t="shared" si="0"/>
        <v>2050044</v>
      </c>
      <c r="B47" t="s">
        <v>312</v>
      </c>
      <c r="C47" t="s">
        <v>738</v>
      </c>
      <c r="D47" t="s">
        <v>62</v>
      </c>
      <c r="E47" t="s">
        <v>216</v>
      </c>
      <c r="F47" t="s">
        <v>311</v>
      </c>
      <c r="G47">
        <v>489529</v>
      </c>
      <c r="H47">
        <v>0.06</v>
      </c>
      <c r="I47">
        <v>0.03</v>
      </c>
      <c r="J47">
        <v>14685.87</v>
      </c>
      <c r="K47">
        <v>14685.87</v>
      </c>
      <c r="L47">
        <v>0.87</v>
      </c>
      <c r="M47">
        <v>1</v>
      </c>
      <c r="N47">
        <v>14685</v>
      </c>
      <c r="O47" t="s">
        <v>737</v>
      </c>
      <c r="P47">
        <v>14685</v>
      </c>
    </row>
    <row r="48" spans="1:16" x14ac:dyDescent="0.3">
      <c r="A48" s="67" t="str">
        <f t="shared" si="0"/>
        <v>2050045</v>
      </c>
      <c r="B48" t="s">
        <v>314</v>
      </c>
      <c r="C48" t="s">
        <v>738</v>
      </c>
      <c r="D48" t="s">
        <v>62</v>
      </c>
      <c r="E48" t="s">
        <v>216</v>
      </c>
      <c r="F48" t="s">
        <v>313</v>
      </c>
      <c r="G48">
        <v>10300388</v>
      </c>
      <c r="H48">
        <v>0.06</v>
      </c>
      <c r="I48">
        <v>0.03</v>
      </c>
      <c r="J48">
        <v>309011.64</v>
      </c>
      <c r="K48">
        <v>309011.64</v>
      </c>
      <c r="L48">
        <v>0.64</v>
      </c>
      <c r="M48">
        <v>1</v>
      </c>
      <c r="N48">
        <v>309011</v>
      </c>
      <c r="O48" t="s">
        <v>737</v>
      </c>
      <c r="P48">
        <v>309011</v>
      </c>
    </row>
    <row r="49" spans="1:16" x14ac:dyDescent="0.3">
      <c r="A49" s="67" t="str">
        <f t="shared" si="0"/>
        <v>2050046</v>
      </c>
      <c r="B49" t="s">
        <v>316</v>
      </c>
      <c r="C49" t="s">
        <v>738</v>
      </c>
      <c r="D49" t="s">
        <v>62</v>
      </c>
      <c r="E49" t="s">
        <v>216</v>
      </c>
      <c r="F49" t="s">
        <v>315</v>
      </c>
      <c r="G49">
        <v>5026516</v>
      </c>
      <c r="H49">
        <v>0.06</v>
      </c>
      <c r="I49">
        <v>0.03</v>
      </c>
      <c r="J49">
        <v>150795.48000000001</v>
      </c>
      <c r="K49">
        <v>150795.48000000001</v>
      </c>
      <c r="L49">
        <v>0.48</v>
      </c>
      <c r="M49">
        <v>1</v>
      </c>
      <c r="N49">
        <v>150795</v>
      </c>
      <c r="O49" t="s">
        <v>737</v>
      </c>
      <c r="P49">
        <v>150795</v>
      </c>
    </row>
    <row r="50" spans="1:16" x14ac:dyDescent="0.3">
      <c r="A50" s="67" t="str">
        <f t="shared" si="0"/>
        <v>2050047</v>
      </c>
      <c r="B50" t="s">
        <v>318</v>
      </c>
      <c r="C50" t="s">
        <v>738</v>
      </c>
      <c r="D50" t="s">
        <v>62</v>
      </c>
      <c r="E50" t="s">
        <v>216</v>
      </c>
      <c r="F50" t="s">
        <v>317</v>
      </c>
      <c r="G50">
        <v>2952621</v>
      </c>
      <c r="H50">
        <v>0.06</v>
      </c>
      <c r="I50">
        <v>0.03</v>
      </c>
      <c r="J50">
        <v>88578.63</v>
      </c>
      <c r="K50">
        <v>88578.63</v>
      </c>
      <c r="L50">
        <v>0.63</v>
      </c>
      <c r="M50">
        <v>1</v>
      </c>
      <c r="N50">
        <v>88578</v>
      </c>
      <c r="O50" t="s">
        <v>737</v>
      </c>
      <c r="P50">
        <v>88578</v>
      </c>
    </row>
    <row r="51" spans="1:16" x14ac:dyDescent="0.3">
      <c r="A51" s="67" t="str">
        <f t="shared" si="0"/>
        <v>2050048</v>
      </c>
      <c r="B51" t="s">
        <v>754</v>
      </c>
      <c r="C51" t="s">
        <v>738</v>
      </c>
      <c r="D51" t="s">
        <v>62</v>
      </c>
      <c r="E51" t="s">
        <v>216</v>
      </c>
      <c r="F51" t="s">
        <v>319</v>
      </c>
      <c r="G51">
        <v>865333</v>
      </c>
      <c r="H51">
        <v>0.06</v>
      </c>
      <c r="I51">
        <v>0.03</v>
      </c>
      <c r="J51">
        <v>25959.99</v>
      </c>
      <c r="K51">
        <v>25959.99</v>
      </c>
      <c r="L51">
        <v>0.99</v>
      </c>
      <c r="M51">
        <v>1</v>
      </c>
      <c r="N51">
        <v>25959</v>
      </c>
      <c r="O51" t="s">
        <v>737</v>
      </c>
      <c r="P51">
        <v>25959</v>
      </c>
    </row>
    <row r="52" spans="1:16" x14ac:dyDescent="0.3">
      <c r="A52" s="67" t="str">
        <f t="shared" si="0"/>
        <v>2050259</v>
      </c>
      <c r="B52" t="s">
        <v>322</v>
      </c>
      <c r="C52" t="s">
        <v>738</v>
      </c>
      <c r="D52" t="s">
        <v>62</v>
      </c>
      <c r="E52" t="s">
        <v>216</v>
      </c>
      <c r="F52" t="s">
        <v>321</v>
      </c>
      <c r="G52">
        <v>1482438</v>
      </c>
      <c r="H52">
        <v>0.06</v>
      </c>
      <c r="I52">
        <v>0.03</v>
      </c>
      <c r="J52">
        <v>44473.14</v>
      </c>
      <c r="K52">
        <v>44473.14</v>
      </c>
      <c r="L52">
        <v>0.14000000000000001</v>
      </c>
      <c r="M52">
        <v>1</v>
      </c>
      <c r="N52">
        <v>44473</v>
      </c>
      <c r="O52" t="s">
        <v>737</v>
      </c>
      <c r="P52">
        <v>44473</v>
      </c>
    </row>
    <row r="53" spans="1:16" x14ac:dyDescent="0.3">
      <c r="A53" s="67" t="str">
        <f t="shared" si="0"/>
        <v>2150049</v>
      </c>
      <c r="B53" t="s">
        <v>324</v>
      </c>
      <c r="C53" t="s">
        <v>738</v>
      </c>
      <c r="D53" t="s">
        <v>64</v>
      </c>
      <c r="E53" t="s">
        <v>216</v>
      </c>
      <c r="F53" t="s">
        <v>323</v>
      </c>
      <c r="G53">
        <v>1397118</v>
      </c>
      <c r="H53">
        <v>0.06</v>
      </c>
      <c r="I53">
        <v>0.03</v>
      </c>
      <c r="J53">
        <v>41913.54</v>
      </c>
      <c r="K53">
        <v>41913.54</v>
      </c>
      <c r="L53">
        <v>0.54</v>
      </c>
      <c r="M53">
        <v>1</v>
      </c>
      <c r="N53">
        <v>41913</v>
      </c>
      <c r="O53" t="s">
        <v>737</v>
      </c>
      <c r="P53">
        <v>41913</v>
      </c>
    </row>
    <row r="54" spans="1:16" x14ac:dyDescent="0.3">
      <c r="A54" s="67" t="str">
        <f t="shared" si="0"/>
        <v>2250050</v>
      </c>
      <c r="B54" t="s">
        <v>326</v>
      </c>
      <c r="C54" t="s">
        <v>738</v>
      </c>
      <c r="D54" t="s">
        <v>66</v>
      </c>
      <c r="E54" t="s">
        <v>216</v>
      </c>
      <c r="F54" t="s">
        <v>325</v>
      </c>
      <c r="G54">
        <v>5195596</v>
      </c>
      <c r="H54">
        <v>0.06</v>
      </c>
      <c r="I54">
        <v>0.03</v>
      </c>
      <c r="J54">
        <v>155867.88</v>
      </c>
      <c r="K54">
        <v>155867.88</v>
      </c>
      <c r="L54">
        <v>0.88</v>
      </c>
      <c r="M54">
        <v>1</v>
      </c>
      <c r="N54">
        <v>155867</v>
      </c>
      <c r="O54" t="s">
        <v>737</v>
      </c>
      <c r="P54">
        <v>155867</v>
      </c>
    </row>
    <row r="55" spans="1:16" x14ac:dyDescent="0.3">
      <c r="A55" s="67" t="str">
        <f t="shared" si="0"/>
        <v>2350052</v>
      </c>
      <c r="B55" t="s">
        <v>755</v>
      </c>
      <c r="C55" t="s">
        <v>738</v>
      </c>
      <c r="D55" t="s">
        <v>68</v>
      </c>
      <c r="E55" t="s">
        <v>216</v>
      </c>
      <c r="F55" t="s">
        <v>327</v>
      </c>
      <c r="G55">
        <v>509794</v>
      </c>
      <c r="H55">
        <v>0.06</v>
      </c>
      <c r="I55">
        <v>0.03</v>
      </c>
      <c r="J55">
        <v>15293.82</v>
      </c>
      <c r="K55">
        <v>15293.82</v>
      </c>
      <c r="L55">
        <v>0.82</v>
      </c>
      <c r="M55">
        <v>1</v>
      </c>
      <c r="N55">
        <v>15293</v>
      </c>
      <c r="O55" t="s">
        <v>737</v>
      </c>
      <c r="P55">
        <v>15293</v>
      </c>
    </row>
    <row r="56" spans="1:16" x14ac:dyDescent="0.3">
      <c r="A56" s="67" t="str">
        <f t="shared" si="0"/>
        <v>2350271</v>
      </c>
      <c r="B56" t="s">
        <v>330</v>
      </c>
      <c r="C56" t="s">
        <v>738</v>
      </c>
      <c r="D56" t="s">
        <v>68</v>
      </c>
      <c r="E56" t="s">
        <v>216</v>
      </c>
      <c r="F56" t="s">
        <v>329</v>
      </c>
      <c r="G56">
        <v>135598</v>
      </c>
      <c r="H56">
        <v>0.06</v>
      </c>
      <c r="I56">
        <v>0.03</v>
      </c>
      <c r="J56">
        <v>4067.94</v>
      </c>
      <c r="K56">
        <v>4067.94</v>
      </c>
      <c r="L56">
        <v>0.94</v>
      </c>
      <c r="M56">
        <v>1</v>
      </c>
      <c r="N56">
        <v>4067</v>
      </c>
      <c r="O56" t="s">
        <v>737</v>
      </c>
      <c r="P56">
        <v>4067</v>
      </c>
    </row>
    <row r="57" spans="1:16" x14ac:dyDescent="0.3">
      <c r="A57" s="67" t="str">
        <f t="shared" si="0"/>
        <v>2350300</v>
      </c>
      <c r="B57" t="s">
        <v>332</v>
      </c>
      <c r="C57" t="s">
        <v>738</v>
      </c>
      <c r="D57" t="s">
        <v>68</v>
      </c>
      <c r="E57" t="s">
        <v>216</v>
      </c>
      <c r="F57" t="s">
        <v>331</v>
      </c>
      <c r="G57">
        <v>384973</v>
      </c>
      <c r="H57">
        <v>0.06</v>
      </c>
      <c r="I57">
        <v>0.03</v>
      </c>
      <c r="J57">
        <v>11549.19</v>
      </c>
      <c r="K57">
        <v>11549.19</v>
      </c>
      <c r="L57">
        <v>0.19</v>
      </c>
      <c r="M57">
        <v>1</v>
      </c>
      <c r="N57">
        <v>11549</v>
      </c>
      <c r="O57" t="s">
        <v>737</v>
      </c>
      <c r="P57">
        <v>11549</v>
      </c>
    </row>
    <row r="58" spans="1:16" x14ac:dyDescent="0.3">
      <c r="A58" s="67" t="str">
        <f t="shared" si="0"/>
        <v>2450054</v>
      </c>
      <c r="B58" t="s">
        <v>334</v>
      </c>
      <c r="C58" t="s">
        <v>738</v>
      </c>
      <c r="D58" t="s">
        <v>70</v>
      </c>
      <c r="E58" t="s">
        <v>216</v>
      </c>
      <c r="F58" t="s">
        <v>333</v>
      </c>
      <c r="G58">
        <v>1181960</v>
      </c>
      <c r="H58">
        <v>0.06</v>
      </c>
      <c r="I58">
        <v>0.03</v>
      </c>
      <c r="J58">
        <v>35458.800000000003</v>
      </c>
      <c r="K58">
        <v>35458.800000000003</v>
      </c>
      <c r="L58">
        <v>0.8</v>
      </c>
      <c r="M58">
        <v>1</v>
      </c>
      <c r="N58">
        <v>35458</v>
      </c>
      <c r="O58" t="s">
        <v>737</v>
      </c>
      <c r="P58">
        <v>35458</v>
      </c>
    </row>
    <row r="59" spans="1:16" x14ac:dyDescent="0.3">
      <c r="A59" s="67" t="str">
        <f t="shared" si="0"/>
        <v>2550055</v>
      </c>
      <c r="B59" t="s">
        <v>338</v>
      </c>
      <c r="C59" t="s">
        <v>738</v>
      </c>
      <c r="D59" t="s">
        <v>72</v>
      </c>
      <c r="E59" t="s">
        <v>216</v>
      </c>
      <c r="F59" t="s">
        <v>337</v>
      </c>
      <c r="G59">
        <v>525000</v>
      </c>
      <c r="H59">
        <v>0.06</v>
      </c>
      <c r="I59">
        <v>0.03</v>
      </c>
      <c r="J59">
        <v>15750</v>
      </c>
      <c r="K59">
        <v>15750</v>
      </c>
      <c r="L59">
        <v>0</v>
      </c>
      <c r="M59">
        <v>0</v>
      </c>
      <c r="N59">
        <v>15750</v>
      </c>
      <c r="O59">
        <v>15749</v>
      </c>
      <c r="P59">
        <v>15749</v>
      </c>
    </row>
    <row r="60" spans="1:16" x14ac:dyDescent="0.3">
      <c r="A60" s="67" t="str">
        <f t="shared" si="0"/>
        <v>2550056</v>
      </c>
      <c r="B60" t="s">
        <v>340</v>
      </c>
      <c r="C60" t="s">
        <v>738</v>
      </c>
      <c r="D60" t="s">
        <v>72</v>
      </c>
      <c r="E60" t="s">
        <v>216</v>
      </c>
      <c r="F60" t="s">
        <v>339</v>
      </c>
      <c r="G60">
        <v>281357</v>
      </c>
      <c r="H60">
        <v>0.06</v>
      </c>
      <c r="I60">
        <v>0.03</v>
      </c>
      <c r="J60">
        <v>8440.7099999999991</v>
      </c>
      <c r="K60">
        <v>8440.7099999999991</v>
      </c>
      <c r="L60">
        <v>0.71</v>
      </c>
      <c r="M60">
        <v>1</v>
      </c>
      <c r="N60">
        <v>8440</v>
      </c>
      <c r="O60" t="s">
        <v>737</v>
      </c>
      <c r="P60">
        <v>8440</v>
      </c>
    </row>
    <row r="61" spans="1:16" x14ac:dyDescent="0.3">
      <c r="A61" s="67" t="str">
        <f t="shared" si="0"/>
        <v>2550057</v>
      </c>
      <c r="B61" t="s">
        <v>342</v>
      </c>
      <c r="C61" t="s">
        <v>738</v>
      </c>
      <c r="D61" t="s">
        <v>72</v>
      </c>
      <c r="E61" t="s">
        <v>216</v>
      </c>
      <c r="F61" t="s">
        <v>341</v>
      </c>
      <c r="G61">
        <v>2603349</v>
      </c>
      <c r="H61">
        <v>0.06</v>
      </c>
      <c r="I61">
        <v>0.03</v>
      </c>
      <c r="J61">
        <v>78100.47</v>
      </c>
      <c r="K61">
        <v>78100.47</v>
      </c>
      <c r="L61">
        <v>0.47</v>
      </c>
      <c r="M61">
        <v>1</v>
      </c>
      <c r="N61">
        <v>78100</v>
      </c>
      <c r="O61" t="s">
        <v>737</v>
      </c>
      <c r="P61">
        <v>78100</v>
      </c>
    </row>
    <row r="62" spans="1:16" x14ac:dyDescent="0.3">
      <c r="A62" s="67" t="str">
        <f t="shared" si="0"/>
        <v>2650059</v>
      </c>
      <c r="B62" t="s">
        <v>756</v>
      </c>
      <c r="C62" t="s">
        <v>738</v>
      </c>
      <c r="D62" t="s">
        <v>74</v>
      </c>
      <c r="E62" t="s">
        <v>216</v>
      </c>
      <c r="F62" t="s">
        <v>343</v>
      </c>
      <c r="G62">
        <v>255760</v>
      </c>
      <c r="H62">
        <v>0.06</v>
      </c>
      <c r="I62">
        <v>0.03</v>
      </c>
      <c r="J62">
        <v>7672.8</v>
      </c>
      <c r="K62">
        <v>7672.8</v>
      </c>
      <c r="L62">
        <v>0.8</v>
      </c>
      <c r="M62">
        <v>1</v>
      </c>
      <c r="N62">
        <v>7672</v>
      </c>
      <c r="O62" t="s">
        <v>737</v>
      </c>
      <c r="P62">
        <v>7672</v>
      </c>
    </row>
    <row r="63" spans="1:16" x14ac:dyDescent="0.3">
      <c r="A63" s="67" t="str">
        <f t="shared" si="0"/>
        <v>2650060</v>
      </c>
      <c r="B63" t="s">
        <v>346</v>
      </c>
      <c r="C63" t="s">
        <v>738</v>
      </c>
      <c r="D63" t="s">
        <v>74</v>
      </c>
      <c r="E63" t="s">
        <v>216</v>
      </c>
      <c r="F63" t="s">
        <v>345</v>
      </c>
      <c r="G63">
        <v>357218</v>
      </c>
      <c r="H63">
        <v>0.06</v>
      </c>
      <c r="I63">
        <v>0.03</v>
      </c>
      <c r="J63">
        <v>10716.54</v>
      </c>
      <c r="K63">
        <v>10716.54</v>
      </c>
      <c r="L63">
        <v>0.54</v>
      </c>
      <c r="M63">
        <v>1</v>
      </c>
      <c r="N63">
        <v>10716</v>
      </c>
      <c r="O63" t="s">
        <v>737</v>
      </c>
      <c r="P63">
        <v>10716</v>
      </c>
    </row>
    <row r="64" spans="1:16" x14ac:dyDescent="0.3">
      <c r="A64" s="67" t="str">
        <f t="shared" si="0"/>
        <v>2650273</v>
      </c>
      <c r="B64" t="s">
        <v>348</v>
      </c>
      <c r="C64" t="s">
        <v>738</v>
      </c>
      <c r="D64" t="s">
        <v>74</v>
      </c>
      <c r="E64" t="s">
        <v>216</v>
      </c>
      <c r="F64" t="s">
        <v>347</v>
      </c>
      <c r="G64">
        <v>775443</v>
      </c>
      <c r="H64">
        <v>0.06</v>
      </c>
      <c r="I64">
        <v>0.03</v>
      </c>
      <c r="J64">
        <v>23263.29</v>
      </c>
      <c r="K64">
        <v>23263.29</v>
      </c>
      <c r="L64">
        <v>0.28999999999999998</v>
      </c>
      <c r="M64">
        <v>1</v>
      </c>
      <c r="N64">
        <v>23263</v>
      </c>
      <c r="O64" t="s">
        <v>737</v>
      </c>
      <c r="P64">
        <v>23263</v>
      </c>
    </row>
    <row r="65" spans="1:16" x14ac:dyDescent="0.3">
      <c r="A65" s="67" t="str">
        <f t="shared" si="0"/>
        <v>2650274</v>
      </c>
      <c r="B65" t="s">
        <v>350</v>
      </c>
      <c r="C65" t="s">
        <v>738</v>
      </c>
      <c r="D65" t="s">
        <v>74</v>
      </c>
      <c r="E65" t="s">
        <v>216</v>
      </c>
      <c r="F65" t="s">
        <v>349</v>
      </c>
      <c r="G65">
        <v>1381977</v>
      </c>
      <c r="H65">
        <v>0.06</v>
      </c>
      <c r="I65">
        <v>0.03</v>
      </c>
      <c r="J65">
        <v>41459.31</v>
      </c>
      <c r="K65">
        <v>41459.31</v>
      </c>
      <c r="L65">
        <v>0.31</v>
      </c>
      <c r="M65">
        <v>1</v>
      </c>
      <c r="N65">
        <v>41459</v>
      </c>
      <c r="O65" t="s">
        <v>737</v>
      </c>
      <c r="P65">
        <v>41459</v>
      </c>
    </row>
    <row r="66" spans="1:16" x14ac:dyDescent="0.3">
      <c r="A66" s="67" t="str">
        <f t="shared" si="0"/>
        <v>2750063</v>
      </c>
      <c r="B66" t="s">
        <v>352</v>
      </c>
      <c r="C66" t="s">
        <v>738</v>
      </c>
      <c r="D66" t="s">
        <v>76</v>
      </c>
      <c r="E66" t="s">
        <v>216</v>
      </c>
      <c r="F66" t="s">
        <v>351</v>
      </c>
      <c r="G66">
        <v>173624</v>
      </c>
      <c r="H66">
        <v>0.06</v>
      </c>
      <c r="I66">
        <v>0.03</v>
      </c>
      <c r="J66">
        <v>5208.72</v>
      </c>
      <c r="K66">
        <v>5208.72</v>
      </c>
      <c r="L66">
        <v>0.72</v>
      </c>
      <c r="M66">
        <v>1</v>
      </c>
      <c r="N66">
        <v>5208</v>
      </c>
      <c r="O66" t="s">
        <v>737</v>
      </c>
      <c r="P66">
        <v>5208</v>
      </c>
    </row>
    <row r="67" spans="1:16" x14ac:dyDescent="0.3">
      <c r="A67" s="67" t="str">
        <f t="shared" ref="A67:A130" si="1">D67&amp;E67&amp;F67</f>
        <v>2750064</v>
      </c>
      <c r="B67" t="s">
        <v>354</v>
      </c>
      <c r="C67" t="s">
        <v>738</v>
      </c>
      <c r="D67" t="s">
        <v>76</v>
      </c>
      <c r="E67" t="s">
        <v>216</v>
      </c>
      <c r="F67" t="s">
        <v>353</v>
      </c>
      <c r="G67">
        <v>884796</v>
      </c>
      <c r="H67">
        <v>0.06</v>
      </c>
      <c r="I67">
        <v>0.03</v>
      </c>
      <c r="J67">
        <v>26543.88</v>
      </c>
      <c r="K67">
        <v>26543.88</v>
      </c>
      <c r="L67">
        <v>0.88</v>
      </c>
      <c r="M67">
        <v>1</v>
      </c>
      <c r="N67">
        <v>26543</v>
      </c>
      <c r="O67" t="s">
        <v>737</v>
      </c>
      <c r="P67">
        <v>26543</v>
      </c>
    </row>
    <row r="68" spans="1:16" x14ac:dyDescent="0.3">
      <c r="A68" s="67" t="str">
        <f t="shared" si="1"/>
        <v>2750065</v>
      </c>
      <c r="B68" t="s">
        <v>356</v>
      </c>
      <c r="C68" t="s">
        <v>738</v>
      </c>
      <c r="D68" t="s">
        <v>76</v>
      </c>
      <c r="E68" t="s">
        <v>216</v>
      </c>
      <c r="F68" t="s">
        <v>355</v>
      </c>
      <c r="G68">
        <v>105653</v>
      </c>
      <c r="H68">
        <v>0.06</v>
      </c>
      <c r="I68">
        <v>0.03</v>
      </c>
      <c r="J68">
        <v>3169.59</v>
      </c>
      <c r="K68">
        <v>3169.59</v>
      </c>
      <c r="L68">
        <v>0.59</v>
      </c>
      <c r="M68">
        <v>1</v>
      </c>
      <c r="N68">
        <v>3169</v>
      </c>
      <c r="O68" t="s">
        <v>737</v>
      </c>
      <c r="P68">
        <v>3169</v>
      </c>
    </row>
    <row r="69" spans="1:16" x14ac:dyDescent="0.3">
      <c r="A69" s="67" t="str">
        <f t="shared" si="1"/>
        <v>2750066</v>
      </c>
      <c r="B69" t="s">
        <v>358</v>
      </c>
      <c r="C69" t="s">
        <v>738</v>
      </c>
      <c r="D69" t="s">
        <v>76</v>
      </c>
      <c r="E69" t="s">
        <v>216</v>
      </c>
      <c r="F69" t="s">
        <v>357</v>
      </c>
      <c r="G69">
        <v>2774650</v>
      </c>
      <c r="H69">
        <v>0.06</v>
      </c>
      <c r="I69">
        <v>0.03</v>
      </c>
      <c r="J69">
        <v>83239.5</v>
      </c>
      <c r="K69">
        <v>83239.5</v>
      </c>
      <c r="L69">
        <v>0.5</v>
      </c>
      <c r="M69">
        <v>1</v>
      </c>
      <c r="N69">
        <v>83239</v>
      </c>
      <c r="O69" t="s">
        <v>737</v>
      </c>
      <c r="P69">
        <v>83239</v>
      </c>
    </row>
    <row r="70" spans="1:16" x14ac:dyDescent="0.3">
      <c r="A70" s="67" t="str">
        <f t="shared" si="1"/>
        <v>2750067</v>
      </c>
      <c r="B70" t="s">
        <v>360</v>
      </c>
      <c r="C70" t="s">
        <v>738</v>
      </c>
      <c r="D70" t="s">
        <v>76</v>
      </c>
      <c r="E70" t="s">
        <v>216</v>
      </c>
      <c r="F70" t="s">
        <v>359</v>
      </c>
      <c r="G70">
        <v>14420</v>
      </c>
      <c r="H70">
        <v>0.06</v>
      </c>
      <c r="I70">
        <v>0.03</v>
      </c>
      <c r="J70">
        <v>432.6</v>
      </c>
      <c r="K70">
        <v>432.6</v>
      </c>
      <c r="L70">
        <v>0.6</v>
      </c>
      <c r="M70">
        <v>1</v>
      </c>
      <c r="N70">
        <v>432</v>
      </c>
      <c r="O70" t="s">
        <v>737</v>
      </c>
      <c r="P70">
        <v>432</v>
      </c>
    </row>
    <row r="71" spans="1:16" x14ac:dyDescent="0.3">
      <c r="A71" s="67" t="str">
        <f t="shared" si="1"/>
        <v>2750068</v>
      </c>
      <c r="B71" t="s">
        <v>362</v>
      </c>
      <c r="C71" t="s">
        <v>738</v>
      </c>
      <c r="D71" t="s">
        <v>76</v>
      </c>
      <c r="E71" t="s">
        <v>216</v>
      </c>
      <c r="F71" t="s">
        <v>361</v>
      </c>
      <c r="G71">
        <v>125795</v>
      </c>
      <c r="H71">
        <v>0.06</v>
      </c>
      <c r="I71">
        <v>0.03</v>
      </c>
      <c r="J71">
        <v>3773.85</v>
      </c>
      <c r="K71">
        <v>3773.85</v>
      </c>
      <c r="L71">
        <v>0.85</v>
      </c>
      <c r="M71">
        <v>1</v>
      </c>
      <c r="N71">
        <v>3773</v>
      </c>
      <c r="O71" t="s">
        <v>737</v>
      </c>
      <c r="P71">
        <v>3773</v>
      </c>
    </row>
    <row r="72" spans="1:16" x14ac:dyDescent="0.3">
      <c r="A72" s="67" t="str">
        <f t="shared" si="1"/>
        <v>2750069</v>
      </c>
      <c r="B72" t="s">
        <v>757</v>
      </c>
      <c r="C72" t="s">
        <v>738</v>
      </c>
      <c r="D72" t="s">
        <v>76</v>
      </c>
      <c r="E72" t="s">
        <v>216</v>
      </c>
      <c r="F72" t="s">
        <v>363</v>
      </c>
      <c r="G72">
        <v>105826</v>
      </c>
      <c r="H72">
        <v>0.06</v>
      </c>
      <c r="I72">
        <v>0.03</v>
      </c>
      <c r="J72">
        <v>3174.78</v>
      </c>
      <c r="K72">
        <v>3174.78</v>
      </c>
      <c r="L72">
        <v>0.78</v>
      </c>
      <c r="M72">
        <v>1</v>
      </c>
      <c r="N72">
        <v>3174</v>
      </c>
      <c r="O72" t="s">
        <v>737</v>
      </c>
      <c r="P72">
        <v>3174</v>
      </c>
    </row>
    <row r="73" spans="1:16" x14ac:dyDescent="0.3">
      <c r="A73" s="67" t="str">
        <f t="shared" si="1"/>
        <v>2750070</v>
      </c>
      <c r="B73" t="s">
        <v>366</v>
      </c>
      <c r="C73" t="s">
        <v>738</v>
      </c>
      <c r="D73" t="s">
        <v>76</v>
      </c>
      <c r="E73" t="s">
        <v>216</v>
      </c>
      <c r="F73" t="s">
        <v>365</v>
      </c>
      <c r="G73">
        <v>191000</v>
      </c>
      <c r="H73">
        <v>0.06</v>
      </c>
      <c r="I73">
        <v>0.03</v>
      </c>
      <c r="J73">
        <v>5730</v>
      </c>
      <c r="K73">
        <v>5730</v>
      </c>
      <c r="L73">
        <v>0</v>
      </c>
      <c r="M73">
        <v>0</v>
      </c>
      <c r="N73">
        <v>5730</v>
      </c>
      <c r="O73">
        <v>5729</v>
      </c>
      <c r="P73">
        <v>5729</v>
      </c>
    </row>
    <row r="74" spans="1:16" x14ac:dyDescent="0.3">
      <c r="A74" s="67" t="str">
        <f t="shared" si="1"/>
        <v>2850072</v>
      </c>
      <c r="B74" t="s">
        <v>370</v>
      </c>
      <c r="C74" t="s">
        <v>738</v>
      </c>
      <c r="D74" t="s">
        <v>78</v>
      </c>
      <c r="E74" t="s">
        <v>216</v>
      </c>
      <c r="F74" t="s">
        <v>369</v>
      </c>
      <c r="G74">
        <v>71588</v>
      </c>
      <c r="H74">
        <v>0.06</v>
      </c>
      <c r="I74">
        <v>0.03</v>
      </c>
      <c r="J74">
        <v>2147.64</v>
      </c>
      <c r="K74">
        <v>2147.64</v>
      </c>
      <c r="L74">
        <v>0.64</v>
      </c>
      <c r="M74">
        <v>1</v>
      </c>
      <c r="N74">
        <v>2147</v>
      </c>
      <c r="O74" t="s">
        <v>737</v>
      </c>
      <c r="P74">
        <v>2147</v>
      </c>
    </row>
    <row r="75" spans="1:16" x14ac:dyDescent="0.3">
      <c r="A75" s="67" t="str">
        <f t="shared" si="1"/>
        <v>2850073</v>
      </c>
      <c r="B75" t="s">
        <v>372</v>
      </c>
      <c r="C75" t="s">
        <v>738</v>
      </c>
      <c r="D75" t="s">
        <v>78</v>
      </c>
      <c r="E75" t="s">
        <v>216</v>
      </c>
      <c r="F75" t="s">
        <v>371</v>
      </c>
      <c r="G75">
        <v>549000</v>
      </c>
      <c r="H75">
        <v>0.06</v>
      </c>
      <c r="I75">
        <v>0.03</v>
      </c>
      <c r="J75">
        <v>16470</v>
      </c>
      <c r="K75">
        <v>16470</v>
      </c>
      <c r="L75">
        <v>0</v>
      </c>
      <c r="M75">
        <v>0</v>
      </c>
      <c r="N75">
        <v>16470</v>
      </c>
      <c r="O75">
        <v>16469</v>
      </c>
      <c r="P75">
        <v>16469</v>
      </c>
    </row>
    <row r="76" spans="1:16" x14ac:dyDescent="0.3">
      <c r="A76" s="67" t="str">
        <f t="shared" si="1"/>
        <v>2850074</v>
      </c>
      <c r="B76" t="s">
        <v>374</v>
      </c>
      <c r="C76" t="s">
        <v>738</v>
      </c>
      <c r="D76" t="s">
        <v>78</v>
      </c>
      <c r="E76" t="s">
        <v>216</v>
      </c>
      <c r="F76" t="s">
        <v>373</v>
      </c>
      <c r="G76">
        <v>170728</v>
      </c>
      <c r="H76">
        <v>0.06</v>
      </c>
      <c r="I76">
        <v>0.03</v>
      </c>
      <c r="J76">
        <v>5121.84</v>
      </c>
      <c r="K76">
        <v>5121.84</v>
      </c>
      <c r="L76">
        <v>0.84</v>
      </c>
      <c r="M76">
        <v>1</v>
      </c>
      <c r="N76">
        <v>5121</v>
      </c>
      <c r="O76" t="s">
        <v>737</v>
      </c>
      <c r="P76">
        <v>5121</v>
      </c>
    </row>
    <row r="77" spans="1:16" x14ac:dyDescent="0.3">
      <c r="A77" s="67" t="str">
        <f t="shared" si="1"/>
        <v>2850291</v>
      </c>
      <c r="B77" t="s">
        <v>758</v>
      </c>
      <c r="C77" t="s">
        <v>738</v>
      </c>
      <c r="D77" t="s">
        <v>78</v>
      </c>
      <c r="E77" t="s">
        <v>216</v>
      </c>
      <c r="F77" t="s">
        <v>375</v>
      </c>
      <c r="G77">
        <v>660180</v>
      </c>
      <c r="H77">
        <v>0.06</v>
      </c>
      <c r="I77">
        <v>0.03</v>
      </c>
      <c r="J77">
        <v>19805.400000000001</v>
      </c>
      <c r="K77">
        <v>19805.400000000001</v>
      </c>
      <c r="L77">
        <v>0.4</v>
      </c>
      <c r="M77">
        <v>1</v>
      </c>
      <c r="N77">
        <v>19805</v>
      </c>
      <c r="O77" t="s">
        <v>737</v>
      </c>
      <c r="P77">
        <v>19805</v>
      </c>
    </row>
    <row r="78" spans="1:16" x14ac:dyDescent="0.3">
      <c r="A78" s="67" t="str">
        <f t="shared" si="1"/>
        <v>2950075</v>
      </c>
      <c r="B78" t="s">
        <v>378</v>
      </c>
      <c r="C78" t="s">
        <v>738</v>
      </c>
      <c r="D78" t="s">
        <v>80</v>
      </c>
      <c r="E78" t="s">
        <v>216</v>
      </c>
      <c r="F78" t="s">
        <v>377</v>
      </c>
      <c r="G78">
        <v>994815</v>
      </c>
      <c r="H78">
        <v>0.06</v>
      </c>
      <c r="I78">
        <v>0.03</v>
      </c>
      <c r="J78">
        <v>29844.45</v>
      </c>
      <c r="K78">
        <v>29844.45</v>
      </c>
      <c r="L78">
        <v>0.45</v>
      </c>
      <c r="M78">
        <v>1</v>
      </c>
      <c r="N78">
        <v>29844</v>
      </c>
      <c r="O78" t="s">
        <v>737</v>
      </c>
      <c r="P78">
        <v>29844</v>
      </c>
    </row>
    <row r="79" spans="1:16" x14ac:dyDescent="0.3">
      <c r="A79" s="67" t="str">
        <f t="shared" si="1"/>
        <v>2950076</v>
      </c>
      <c r="B79" t="s">
        <v>380</v>
      </c>
      <c r="C79" t="s">
        <v>738</v>
      </c>
      <c r="D79" t="s">
        <v>80</v>
      </c>
      <c r="E79" t="s">
        <v>216</v>
      </c>
      <c r="F79" t="s">
        <v>379</v>
      </c>
      <c r="G79">
        <v>31335488</v>
      </c>
      <c r="H79">
        <v>0.06</v>
      </c>
      <c r="I79">
        <v>0.03</v>
      </c>
      <c r="J79">
        <v>940064.64</v>
      </c>
      <c r="K79">
        <v>940064.64</v>
      </c>
      <c r="L79">
        <v>0.64</v>
      </c>
      <c r="M79">
        <v>1</v>
      </c>
      <c r="N79">
        <v>940064</v>
      </c>
      <c r="O79" t="s">
        <v>737</v>
      </c>
      <c r="P79">
        <v>940064</v>
      </c>
    </row>
    <row r="80" spans="1:16" x14ac:dyDescent="0.3">
      <c r="A80" s="67" t="str">
        <f t="shared" si="1"/>
        <v>2950077</v>
      </c>
      <c r="B80" t="s">
        <v>382</v>
      </c>
      <c r="C80" t="s">
        <v>738</v>
      </c>
      <c r="D80" t="s">
        <v>80</v>
      </c>
      <c r="E80" t="s">
        <v>216</v>
      </c>
      <c r="F80" t="s">
        <v>381</v>
      </c>
      <c r="G80">
        <v>22058495</v>
      </c>
      <c r="H80">
        <v>0.06</v>
      </c>
      <c r="I80">
        <v>0.03</v>
      </c>
      <c r="J80">
        <v>661754.85</v>
      </c>
      <c r="K80">
        <v>661754.85</v>
      </c>
      <c r="L80">
        <v>0.85</v>
      </c>
      <c r="M80">
        <v>1</v>
      </c>
      <c r="N80">
        <v>661754</v>
      </c>
      <c r="O80" t="s">
        <v>737</v>
      </c>
      <c r="P80">
        <v>661754</v>
      </c>
    </row>
    <row r="81" spans="1:16" x14ac:dyDescent="0.3">
      <c r="A81" s="67" t="str">
        <f t="shared" si="1"/>
        <v>2950078</v>
      </c>
      <c r="B81" t="s">
        <v>384</v>
      </c>
      <c r="C81" t="s">
        <v>738</v>
      </c>
      <c r="D81" t="s">
        <v>80</v>
      </c>
      <c r="E81" t="s">
        <v>216</v>
      </c>
      <c r="F81" t="s">
        <v>383</v>
      </c>
      <c r="G81">
        <v>772594</v>
      </c>
      <c r="H81">
        <v>0.06</v>
      </c>
      <c r="I81">
        <v>0.03</v>
      </c>
      <c r="J81">
        <v>23177.82</v>
      </c>
      <c r="K81">
        <v>23177.82</v>
      </c>
      <c r="L81">
        <v>0.82</v>
      </c>
      <c r="M81">
        <v>1</v>
      </c>
      <c r="N81">
        <v>23177</v>
      </c>
      <c r="O81" t="s">
        <v>737</v>
      </c>
      <c r="P81">
        <v>23177</v>
      </c>
    </row>
    <row r="82" spans="1:16" x14ac:dyDescent="0.3">
      <c r="A82" s="67" t="str">
        <f t="shared" si="1"/>
        <v>2950079</v>
      </c>
      <c r="B82" t="s">
        <v>386</v>
      </c>
      <c r="C82" t="s">
        <v>738</v>
      </c>
      <c r="D82" t="s">
        <v>80</v>
      </c>
      <c r="E82" t="s">
        <v>216</v>
      </c>
      <c r="F82" t="s">
        <v>385</v>
      </c>
      <c r="G82">
        <v>6433300</v>
      </c>
      <c r="H82">
        <v>0.06</v>
      </c>
      <c r="I82">
        <v>0.03</v>
      </c>
      <c r="J82">
        <v>192999</v>
      </c>
      <c r="K82">
        <v>192999</v>
      </c>
      <c r="L82">
        <v>0</v>
      </c>
      <c r="M82">
        <v>0</v>
      </c>
      <c r="N82">
        <v>192999</v>
      </c>
      <c r="O82">
        <v>192998</v>
      </c>
      <c r="P82">
        <v>192998</v>
      </c>
    </row>
    <row r="83" spans="1:16" x14ac:dyDescent="0.3">
      <c r="A83" s="67" t="str">
        <f t="shared" si="1"/>
        <v>3050080</v>
      </c>
      <c r="B83" t="s">
        <v>759</v>
      </c>
      <c r="C83" t="s">
        <v>738</v>
      </c>
      <c r="D83" t="s">
        <v>82</v>
      </c>
      <c r="E83" t="s">
        <v>216</v>
      </c>
      <c r="F83" t="s">
        <v>387</v>
      </c>
      <c r="G83">
        <v>888361</v>
      </c>
      <c r="H83">
        <v>0.06</v>
      </c>
      <c r="I83">
        <v>0.03</v>
      </c>
      <c r="J83">
        <v>26650.83</v>
      </c>
      <c r="K83">
        <v>26650.83</v>
      </c>
      <c r="L83">
        <v>0.83</v>
      </c>
      <c r="M83">
        <v>1</v>
      </c>
      <c r="N83">
        <v>26650</v>
      </c>
      <c r="O83" t="s">
        <v>737</v>
      </c>
      <c r="P83">
        <v>26650</v>
      </c>
    </row>
    <row r="84" spans="1:16" x14ac:dyDescent="0.3">
      <c r="A84" s="67" t="str">
        <f t="shared" si="1"/>
        <v>3050081</v>
      </c>
      <c r="B84" t="s">
        <v>390</v>
      </c>
      <c r="C84" t="s">
        <v>738</v>
      </c>
      <c r="D84" t="s">
        <v>82</v>
      </c>
      <c r="E84" t="s">
        <v>216</v>
      </c>
      <c r="F84" t="s">
        <v>389</v>
      </c>
      <c r="G84">
        <v>6285126</v>
      </c>
      <c r="H84">
        <v>0.06</v>
      </c>
      <c r="I84">
        <v>0.03</v>
      </c>
      <c r="J84">
        <v>188553.78</v>
      </c>
      <c r="K84">
        <v>188553.78</v>
      </c>
      <c r="L84">
        <v>0.78</v>
      </c>
      <c r="M84">
        <v>1</v>
      </c>
      <c r="N84">
        <v>188553</v>
      </c>
      <c r="O84" t="s">
        <v>737</v>
      </c>
      <c r="P84">
        <v>188553</v>
      </c>
    </row>
    <row r="85" spans="1:16" x14ac:dyDescent="0.3">
      <c r="A85" s="67" t="str">
        <f t="shared" si="1"/>
        <v>3150082</v>
      </c>
      <c r="B85" t="s">
        <v>392</v>
      </c>
      <c r="C85" t="s">
        <v>738</v>
      </c>
      <c r="D85" t="s">
        <v>84</v>
      </c>
      <c r="E85" t="s">
        <v>216</v>
      </c>
      <c r="F85" t="s">
        <v>391</v>
      </c>
      <c r="G85">
        <v>4218029</v>
      </c>
      <c r="H85">
        <v>0.06</v>
      </c>
      <c r="I85">
        <v>0.03</v>
      </c>
      <c r="J85">
        <v>126540.87</v>
      </c>
      <c r="K85">
        <v>126540.87</v>
      </c>
      <c r="L85">
        <v>0.87</v>
      </c>
      <c r="M85">
        <v>1</v>
      </c>
      <c r="N85">
        <v>126540</v>
      </c>
      <c r="O85" t="s">
        <v>737</v>
      </c>
      <c r="P85">
        <v>126540</v>
      </c>
    </row>
    <row r="86" spans="1:16" x14ac:dyDescent="0.3">
      <c r="A86" s="67" t="str">
        <f t="shared" si="1"/>
        <v>3250083</v>
      </c>
      <c r="B86" t="s">
        <v>760</v>
      </c>
      <c r="C86" t="s">
        <v>738</v>
      </c>
      <c r="D86" t="s">
        <v>86</v>
      </c>
      <c r="E86" t="s">
        <v>216</v>
      </c>
      <c r="F86" t="s">
        <v>393</v>
      </c>
      <c r="G86">
        <v>2818378</v>
      </c>
      <c r="H86">
        <v>0.06</v>
      </c>
      <c r="I86">
        <v>0.03</v>
      </c>
      <c r="J86">
        <v>84551.34</v>
      </c>
      <c r="K86">
        <v>84551.34</v>
      </c>
      <c r="L86">
        <v>0.34</v>
      </c>
      <c r="M86">
        <v>1</v>
      </c>
      <c r="N86">
        <v>84551</v>
      </c>
      <c r="O86" t="s">
        <v>737</v>
      </c>
      <c r="P86">
        <v>84551</v>
      </c>
    </row>
    <row r="87" spans="1:16" x14ac:dyDescent="0.3">
      <c r="A87" s="67" t="str">
        <f t="shared" si="1"/>
        <v>3250084</v>
      </c>
      <c r="B87" t="s">
        <v>396</v>
      </c>
      <c r="C87" t="s">
        <v>738</v>
      </c>
      <c r="D87" t="s">
        <v>86</v>
      </c>
      <c r="E87" t="s">
        <v>216</v>
      </c>
      <c r="F87" t="s">
        <v>395</v>
      </c>
      <c r="G87">
        <v>3149406</v>
      </c>
      <c r="H87">
        <v>0.06</v>
      </c>
      <c r="I87">
        <v>0.03</v>
      </c>
      <c r="J87">
        <v>94482.18</v>
      </c>
      <c r="K87">
        <v>94482.18</v>
      </c>
      <c r="L87">
        <v>0.18</v>
      </c>
      <c r="M87">
        <v>1</v>
      </c>
      <c r="N87">
        <v>94482</v>
      </c>
      <c r="O87" t="s">
        <v>737</v>
      </c>
      <c r="P87">
        <v>94482</v>
      </c>
    </row>
    <row r="88" spans="1:16" x14ac:dyDescent="0.3">
      <c r="A88" s="67" t="str">
        <f t="shared" si="1"/>
        <v>3250085</v>
      </c>
      <c r="B88" t="s">
        <v>398</v>
      </c>
      <c r="C88" t="s">
        <v>738</v>
      </c>
      <c r="D88" t="s">
        <v>86</v>
      </c>
      <c r="E88" t="s">
        <v>216</v>
      </c>
      <c r="F88" t="s">
        <v>397</v>
      </c>
      <c r="G88">
        <v>400514</v>
      </c>
      <c r="H88">
        <v>0.06</v>
      </c>
      <c r="I88">
        <v>0.03</v>
      </c>
      <c r="J88">
        <v>12015.42</v>
      </c>
      <c r="K88">
        <v>12015.42</v>
      </c>
      <c r="L88">
        <v>0.42</v>
      </c>
      <c r="M88">
        <v>1</v>
      </c>
      <c r="N88">
        <v>12015</v>
      </c>
      <c r="O88" t="s">
        <v>737</v>
      </c>
      <c r="P88">
        <v>12015</v>
      </c>
    </row>
    <row r="89" spans="1:16" x14ac:dyDescent="0.3">
      <c r="A89" s="67" t="str">
        <f t="shared" si="1"/>
        <v>3250086</v>
      </c>
      <c r="B89" t="s">
        <v>400</v>
      </c>
      <c r="C89" t="s">
        <v>738</v>
      </c>
      <c r="D89" t="s">
        <v>86</v>
      </c>
      <c r="E89" t="s">
        <v>216</v>
      </c>
      <c r="F89" t="s">
        <v>399</v>
      </c>
      <c r="G89">
        <v>400960</v>
      </c>
      <c r="H89">
        <v>0.06</v>
      </c>
      <c r="I89">
        <v>0.03</v>
      </c>
      <c r="J89">
        <v>12028.8</v>
      </c>
      <c r="K89">
        <v>12028.8</v>
      </c>
      <c r="L89">
        <v>0.8</v>
      </c>
      <c r="M89">
        <v>1</v>
      </c>
      <c r="N89">
        <v>12028</v>
      </c>
      <c r="O89" t="s">
        <v>737</v>
      </c>
      <c r="P89">
        <v>12028</v>
      </c>
    </row>
    <row r="90" spans="1:16" x14ac:dyDescent="0.3">
      <c r="A90" s="67" t="str">
        <f t="shared" si="1"/>
        <v>3250087</v>
      </c>
      <c r="B90" t="s">
        <v>402</v>
      </c>
      <c r="C90" t="s">
        <v>738</v>
      </c>
      <c r="D90" t="s">
        <v>86</v>
      </c>
      <c r="E90" t="s">
        <v>216</v>
      </c>
      <c r="F90" t="s">
        <v>401</v>
      </c>
      <c r="G90">
        <v>1287198</v>
      </c>
      <c r="H90">
        <v>0.06</v>
      </c>
      <c r="I90">
        <v>0.03</v>
      </c>
      <c r="J90">
        <v>38615.94</v>
      </c>
      <c r="K90">
        <v>38615.94</v>
      </c>
      <c r="L90">
        <v>0.94</v>
      </c>
      <c r="M90">
        <v>1</v>
      </c>
      <c r="N90">
        <v>38615</v>
      </c>
      <c r="O90" t="s">
        <v>737</v>
      </c>
      <c r="P90">
        <v>38615</v>
      </c>
    </row>
    <row r="91" spans="1:16" x14ac:dyDescent="0.3">
      <c r="A91" s="67" t="str">
        <f t="shared" si="1"/>
        <v>3250088</v>
      </c>
      <c r="B91" t="s">
        <v>404</v>
      </c>
      <c r="C91" t="s">
        <v>738</v>
      </c>
      <c r="D91" t="s">
        <v>86</v>
      </c>
      <c r="E91" t="s">
        <v>216</v>
      </c>
      <c r="F91" t="s">
        <v>403</v>
      </c>
      <c r="G91">
        <v>4396531</v>
      </c>
      <c r="H91">
        <v>0.06</v>
      </c>
      <c r="I91">
        <v>0.03</v>
      </c>
      <c r="J91">
        <v>131895.93</v>
      </c>
      <c r="K91">
        <v>131895.93</v>
      </c>
      <c r="L91">
        <v>0.93</v>
      </c>
      <c r="M91">
        <v>1</v>
      </c>
      <c r="N91">
        <v>131895</v>
      </c>
      <c r="O91" t="s">
        <v>737</v>
      </c>
      <c r="P91">
        <v>131895</v>
      </c>
    </row>
    <row r="92" spans="1:16" x14ac:dyDescent="0.3">
      <c r="A92" s="67" t="str">
        <f t="shared" si="1"/>
        <v>3350089</v>
      </c>
      <c r="B92" t="s">
        <v>406</v>
      </c>
      <c r="C92" t="s">
        <v>738</v>
      </c>
      <c r="D92" t="s">
        <v>88</v>
      </c>
      <c r="E92" t="s">
        <v>216</v>
      </c>
      <c r="F92" t="s">
        <v>405</v>
      </c>
      <c r="G92">
        <v>129333</v>
      </c>
      <c r="H92">
        <v>0.06</v>
      </c>
      <c r="I92">
        <v>0.03</v>
      </c>
      <c r="J92">
        <v>3879.99</v>
      </c>
      <c r="K92">
        <v>3879.99</v>
      </c>
      <c r="L92">
        <v>0.99</v>
      </c>
      <c r="M92">
        <v>1</v>
      </c>
      <c r="N92">
        <v>3879</v>
      </c>
      <c r="O92" t="s">
        <v>737</v>
      </c>
      <c r="P92">
        <v>3879</v>
      </c>
    </row>
    <row r="93" spans="1:16" x14ac:dyDescent="0.3">
      <c r="A93" s="67" t="str">
        <f t="shared" si="1"/>
        <v>3350090</v>
      </c>
      <c r="B93" t="s">
        <v>408</v>
      </c>
      <c r="C93" t="s">
        <v>738</v>
      </c>
      <c r="D93" t="s">
        <v>88</v>
      </c>
      <c r="E93" t="s">
        <v>216</v>
      </c>
      <c r="F93" t="s">
        <v>407</v>
      </c>
      <c r="G93">
        <v>219363</v>
      </c>
      <c r="H93">
        <v>0.06</v>
      </c>
      <c r="I93">
        <v>0.03</v>
      </c>
      <c r="J93">
        <v>6580.89</v>
      </c>
      <c r="K93">
        <v>6580.89</v>
      </c>
      <c r="L93">
        <v>0.89</v>
      </c>
      <c r="M93">
        <v>1</v>
      </c>
      <c r="N93">
        <v>6580</v>
      </c>
      <c r="O93" t="s">
        <v>737</v>
      </c>
      <c r="P93">
        <v>6580</v>
      </c>
    </row>
    <row r="94" spans="1:16" x14ac:dyDescent="0.3">
      <c r="A94" s="67" t="str">
        <f t="shared" si="1"/>
        <v>3350091</v>
      </c>
      <c r="B94" t="s">
        <v>410</v>
      </c>
      <c r="C94" t="s">
        <v>738</v>
      </c>
      <c r="D94" t="s">
        <v>88</v>
      </c>
      <c r="E94" t="s">
        <v>216</v>
      </c>
      <c r="F94" t="s">
        <v>409</v>
      </c>
      <c r="G94">
        <v>33283</v>
      </c>
      <c r="H94">
        <v>0.06</v>
      </c>
      <c r="I94">
        <v>0.03</v>
      </c>
      <c r="J94">
        <v>998.49</v>
      </c>
      <c r="K94">
        <v>998.49</v>
      </c>
      <c r="L94">
        <v>0.49</v>
      </c>
      <c r="M94">
        <v>1</v>
      </c>
      <c r="N94">
        <v>998</v>
      </c>
      <c r="O94" t="s">
        <v>737</v>
      </c>
      <c r="P94">
        <v>998</v>
      </c>
    </row>
    <row r="95" spans="1:16" x14ac:dyDescent="0.3">
      <c r="A95" s="67" t="str">
        <f t="shared" si="1"/>
        <v>3350293</v>
      </c>
      <c r="B95" t="s">
        <v>412</v>
      </c>
      <c r="C95" t="s">
        <v>738</v>
      </c>
      <c r="D95" t="s">
        <v>88</v>
      </c>
      <c r="E95" t="s">
        <v>216</v>
      </c>
      <c r="F95" t="s">
        <v>411</v>
      </c>
      <c r="G95">
        <v>4026450</v>
      </c>
      <c r="H95">
        <v>0.06</v>
      </c>
      <c r="I95">
        <v>0.03</v>
      </c>
      <c r="J95">
        <v>120793.5</v>
      </c>
      <c r="K95">
        <v>120793.5</v>
      </c>
      <c r="L95">
        <v>0.5</v>
      </c>
      <c r="M95">
        <v>1</v>
      </c>
      <c r="N95">
        <v>120793</v>
      </c>
      <c r="O95" t="s">
        <v>737</v>
      </c>
      <c r="P95">
        <v>120793</v>
      </c>
    </row>
    <row r="96" spans="1:16" x14ac:dyDescent="0.3">
      <c r="A96" s="67" t="str">
        <f t="shared" si="1"/>
        <v>3450094</v>
      </c>
      <c r="B96" t="s">
        <v>414</v>
      </c>
      <c r="C96" t="s">
        <v>738</v>
      </c>
      <c r="D96" t="s">
        <v>90</v>
      </c>
      <c r="E96" t="s">
        <v>216</v>
      </c>
      <c r="F96" t="s">
        <v>413</v>
      </c>
      <c r="G96">
        <v>572999</v>
      </c>
      <c r="H96">
        <v>0.06</v>
      </c>
      <c r="I96">
        <v>0.03</v>
      </c>
      <c r="J96">
        <v>17189.97</v>
      </c>
      <c r="K96">
        <v>17189.97</v>
      </c>
      <c r="L96">
        <v>0.97</v>
      </c>
      <c r="M96">
        <v>1</v>
      </c>
      <c r="N96">
        <v>17189</v>
      </c>
      <c r="O96" t="s">
        <v>737</v>
      </c>
      <c r="P96">
        <v>17189</v>
      </c>
    </row>
    <row r="97" spans="1:16" x14ac:dyDescent="0.3">
      <c r="A97" s="67" t="str">
        <f t="shared" si="1"/>
        <v>3450282</v>
      </c>
      <c r="B97" t="s">
        <v>416</v>
      </c>
      <c r="C97" t="s">
        <v>738</v>
      </c>
      <c r="D97" t="s">
        <v>90</v>
      </c>
      <c r="E97" t="s">
        <v>216</v>
      </c>
      <c r="F97" t="s">
        <v>415</v>
      </c>
      <c r="G97">
        <v>8449258</v>
      </c>
      <c r="H97">
        <v>0.06</v>
      </c>
      <c r="I97">
        <v>0.03</v>
      </c>
      <c r="J97">
        <v>253477.74</v>
      </c>
      <c r="K97">
        <v>253477.74</v>
      </c>
      <c r="L97">
        <v>0.74</v>
      </c>
      <c r="M97">
        <v>1</v>
      </c>
      <c r="N97">
        <v>253477</v>
      </c>
      <c r="O97" t="s">
        <v>737</v>
      </c>
      <c r="P97">
        <v>253477</v>
      </c>
    </row>
    <row r="98" spans="1:16" x14ac:dyDescent="0.3">
      <c r="A98" s="67" t="str">
        <f t="shared" si="1"/>
        <v>3550096</v>
      </c>
      <c r="B98" t="s">
        <v>418</v>
      </c>
      <c r="C98" t="s">
        <v>738</v>
      </c>
      <c r="D98" t="s">
        <v>92</v>
      </c>
      <c r="E98" t="s">
        <v>216</v>
      </c>
      <c r="F98" t="s">
        <v>417</v>
      </c>
      <c r="G98">
        <v>141543</v>
      </c>
      <c r="H98">
        <v>0.06</v>
      </c>
      <c r="I98">
        <v>0.03</v>
      </c>
      <c r="J98">
        <v>4246.29</v>
      </c>
      <c r="K98">
        <v>4246.29</v>
      </c>
      <c r="L98">
        <v>0.28999999999999998</v>
      </c>
      <c r="M98">
        <v>1</v>
      </c>
      <c r="N98">
        <v>4246</v>
      </c>
      <c r="O98" t="s">
        <v>737</v>
      </c>
      <c r="P98">
        <v>4246</v>
      </c>
    </row>
    <row r="99" spans="1:16" x14ac:dyDescent="0.3">
      <c r="A99" s="67" t="str">
        <f t="shared" si="1"/>
        <v>3550098</v>
      </c>
      <c r="B99" t="s">
        <v>420</v>
      </c>
      <c r="C99" t="s">
        <v>738</v>
      </c>
      <c r="D99" t="s">
        <v>92</v>
      </c>
      <c r="E99" t="s">
        <v>216</v>
      </c>
      <c r="F99" t="s">
        <v>419</v>
      </c>
      <c r="G99">
        <v>147365</v>
      </c>
      <c r="H99">
        <v>0.06</v>
      </c>
      <c r="I99">
        <v>0.03</v>
      </c>
      <c r="J99">
        <v>4420.95</v>
      </c>
      <c r="K99">
        <v>4420.95</v>
      </c>
      <c r="L99">
        <v>0.95</v>
      </c>
      <c r="M99">
        <v>1</v>
      </c>
      <c r="N99">
        <v>4420</v>
      </c>
      <c r="O99" t="s">
        <v>737</v>
      </c>
      <c r="P99">
        <v>4420</v>
      </c>
    </row>
    <row r="100" spans="1:16" x14ac:dyDescent="0.3">
      <c r="A100" s="67" t="str">
        <f t="shared" si="1"/>
        <v>3550099</v>
      </c>
      <c r="B100" t="s">
        <v>422</v>
      </c>
      <c r="C100" t="s">
        <v>738</v>
      </c>
      <c r="D100" t="s">
        <v>92</v>
      </c>
      <c r="E100" t="s">
        <v>216</v>
      </c>
      <c r="F100" t="s">
        <v>421</v>
      </c>
      <c r="G100">
        <v>215161</v>
      </c>
      <c r="H100">
        <v>0.06</v>
      </c>
      <c r="I100">
        <v>0.03</v>
      </c>
      <c r="J100">
        <v>6454.83</v>
      </c>
      <c r="K100">
        <v>6454.83</v>
      </c>
      <c r="L100">
        <v>0.83</v>
      </c>
      <c r="M100">
        <v>1</v>
      </c>
      <c r="N100">
        <v>6454</v>
      </c>
      <c r="O100" t="s">
        <v>737</v>
      </c>
      <c r="P100">
        <v>6454</v>
      </c>
    </row>
    <row r="101" spans="1:16" x14ac:dyDescent="0.3">
      <c r="A101" s="67" t="str">
        <f t="shared" si="1"/>
        <v>3550302</v>
      </c>
      <c r="B101" t="s">
        <v>424</v>
      </c>
      <c r="C101" t="s">
        <v>738</v>
      </c>
      <c r="D101" t="s">
        <v>92</v>
      </c>
      <c r="E101" t="s">
        <v>216</v>
      </c>
      <c r="F101" t="s">
        <v>423</v>
      </c>
      <c r="G101">
        <v>3306847</v>
      </c>
      <c r="H101">
        <v>0.06</v>
      </c>
      <c r="I101">
        <v>0.03</v>
      </c>
      <c r="J101">
        <v>99205.41</v>
      </c>
      <c r="K101">
        <v>99205.41</v>
      </c>
      <c r="L101">
        <v>0.41</v>
      </c>
      <c r="M101">
        <v>1</v>
      </c>
      <c r="N101">
        <v>99205</v>
      </c>
      <c r="O101" t="s">
        <v>737</v>
      </c>
      <c r="P101">
        <v>99205</v>
      </c>
    </row>
    <row r="102" spans="1:16" x14ac:dyDescent="0.3">
      <c r="A102" s="67" t="str">
        <f t="shared" si="1"/>
        <v>3650100</v>
      </c>
      <c r="B102" t="s">
        <v>426</v>
      </c>
      <c r="C102" t="s">
        <v>738</v>
      </c>
      <c r="D102" t="s">
        <v>94</v>
      </c>
      <c r="E102" t="s">
        <v>216</v>
      </c>
      <c r="F102" t="s">
        <v>425</v>
      </c>
      <c r="G102">
        <v>788588</v>
      </c>
      <c r="H102">
        <v>0.06</v>
      </c>
      <c r="I102">
        <v>0.03</v>
      </c>
      <c r="J102">
        <v>23657.64</v>
      </c>
      <c r="K102">
        <v>23657.64</v>
      </c>
      <c r="L102">
        <v>0.64</v>
      </c>
      <c r="M102">
        <v>1</v>
      </c>
      <c r="N102">
        <v>23657</v>
      </c>
      <c r="O102" t="s">
        <v>737</v>
      </c>
      <c r="P102">
        <v>23657</v>
      </c>
    </row>
    <row r="103" spans="1:16" x14ac:dyDescent="0.3">
      <c r="A103" s="67" t="str">
        <f t="shared" si="1"/>
        <v>3650289</v>
      </c>
      <c r="B103" t="s">
        <v>428</v>
      </c>
      <c r="C103" t="s">
        <v>738</v>
      </c>
      <c r="D103" t="s">
        <v>94</v>
      </c>
      <c r="E103" t="s">
        <v>216</v>
      </c>
      <c r="F103" t="s">
        <v>427</v>
      </c>
      <c r="G103">
        <v>3260246</v>
      </c>
      <c r="H103">
        <v>0.06</v>
      </c>
      <c r="I103">
        <v>0.03</v>
      </c>
      <c r="J103">
        <v>97807.38</v>
      </c>
      <c r="K103">
        <v>97807.38</v>
      </c>
      <c r="L103">
        <v>0.38</v>
      </c>
      <c r="M103">
        <v>1</v>
      </c>
      <c r="N103">
        <v>97807</v>
      </c>
      <c r="O103" t="s">
        <v>737</v>
      </c>
      <c r="P103">
        <v>97807</v>
      </c>
    </row>
    <row r="104" spans="1:16" x14ac:dyDescent="0.3">
      <c r="A104" s="67" t="str">
        <f t="shared" si="1"/>
        <v>3750103</v>
      </c>
      <c r="B104" t="s">
        <v>430</v>
      </c>
      <c r="C104" t="s">
        <v>738</v>
      </c>
      <c r="D104" t="s">
        <v>96</v>
      </c>
      <c r="E104" t="s">
        <v>216</v>
      </c>
      <c r="F104" t="s">
        <v>429</v>
      </c>
      <c r="G104">
        <v>280458</v>
      </c>
      <c r="H104">
        <v>0.06</v>
      </c>
      <c r="I104">
        <v>0.03</v>
      </c>
      <c r="J104">
        <v>8413.74</v>
      </c>
      <c r="K104">
        <v>8413.74</v>
      </c>
      <c r="L104">
        <v>0.74</v>
      </c>
      <c r="M104">
        <v>1</v>
      </c>
      <c r="N104">
        <v>8413</v>
      </c>
      <c r="O104" t="s">
        <v>737</v>
      </c>
      <c r="P104">
        <v>8413</v>
      </c>
    </row>
    <row r="105" spans="1:16" x14ac:dyDescent="0.3">
      <c r="A105" s="67" t="str">
        <f t="shared" si="1"/>
        <v>3750266</v>
      </c>
      <c r="B105" t="s">
        <v>432</v>
      </c>
      <c r="C105" t="s">
        <v>738</v>
      </c>
      <c r="D105" t="s">
        <v>96</v>
      </c>
      <c r="E105" t="s">
        <v>216</v>
      </c>
      <c r="F105" t="s">
        <v>431</v>
      </c>
      <c r="G105">
        <v>4336906</v>
      </c>
      <c r="H105">
        <v>0.06</v>
      </c>
      <c r="I105">
        <v>0.03</v>
      </c>
      <c r="J105">
        <v>130107.18</v>
      </c>
      <c r="K105">
        <v>130107.18</v>
      </c>
      <c r="L105">
        <v>0.18</v>
      </c>
      <c r="M105">
        <v>1</v>
      </c>
      <c r="N105">
        <v>130107</v>
      </c>
      <c r="O105" t="s">
        <v>737</v>
      </c>
      <c r="P105">
        <v>130107</v>
      </c>
    </row>
    <row r="106" spans="1:16" x14ac:dyDescent="0.3">
      <c r="A106" s="67" t="str">
        <f t="shared" si="1"/>
        <v>3850106</v>
      </c>
      <c r="B106" t="s">
        <v>246</v>
      </c>
      <c r="C106" t="s">
        <v>738</v>
      </c>
      <c r="D106" t="s">
        <v>98</v>
      </c>
      <c r="E106" t="s">
        <v>216</v>
      </c>
      <c r="F106" t="s">
        <v>245</v>
      </c>
      <c r="G106">
        <v>271436</v>
      </c>
      <c r="H106">
        <v>0.06</v>
      </c>
      <c r="I106">
        <v>0.03</v>
      </c>
      <c r="J106">
        <v>8143.08</v>
      </c>
      <c r="K106">
        <v>8143.08</v>
      </c>
      <c r="L106">
        <v>0.08</v>
      </c>
      <c r="M106">
        <v>1</v>
      </c>
      <c r="N106">
        <v>8143</v>
      </c>
      <c r="O106" t="s">
        <v>737</v>
      </c>
      <c r="P106">
        <v>8143</v>
      </c>
    </row>
    <row r="107" spans="1:16" x14ac:dyDescent="0.3">
      <c r="A107" s="67" t="str">
        <f t="shared" si="1"/>
        <v>3850107</v>
      </c>
      <c r="B107" t="s">
        <v>434</v>
      </c>
      <c r="C107" t="s">
        <v>738</v>
      </c>
      <c r="D107" t="s">
        <v>98</v>
      </c>
      <c r="E107" t="s">
        <v>216</v>
      </c>
      <c r="F107" t="s">
        <v>433</v>
      </c>
      <c r="G107">
        <v>32813</v>
      </c>
      <c r="H107">
        <v>0.06</v>
      </c>
      <c r="I107">
        <v>0.03</v>
      </c>
      <c r="J107">
        <v>984.39</v>
      </c>
      <c r="K107">
        <v>984.39</v>
      </c>
      <c r="L107">
        <v>0.39</v>
      </c>
      <c r="M107">
        <v>1</v>
      </c>
      <c r="N107">
        <v>984</v>
      </c>
      <c r="O107" t="s">
        <v>737</v>
      </c>
      <c r="P107">
        <v>984</v>
      </c>
    </row>
    <row r="108" spans="1:16" x14ac:dyDescent="0.3">
      <c r="A108" s="67" t="str">
        <f t="shared" si="1"/>
        <v>3850267</v>
      </c>
      <c r="B108" t="s">
        <v>436</v>
      </c>
      <c r="C108" t="s">
        <v>738</v>
      </c>
      <c r="D108" t="s">
        <v>98</v>
      </c>
      <c r="E108" t="s">
        <v>216</v>
      </c>
      <c r="F108" t="s">
        <v>435</v>
      </c>
      <c r="G108">
        <v>1420000</v>
      </c>
      <c r="H108">
        <v>0.06</v>
      </c>
      <c r="I108">
        <v>0.03</v>
      </c>
      <c r="J108">
        <v>42600</v>
      </c>
      <c r="K108">
        <v>42600</v>
      </c>
      <c r="L108">
        <v>0</v>
      </c>
      <c r="M108">
        <v>0</v>
      </c>
      <c r="N108">
        <v>42600</v>
      </c>
      <c r="O108">
        <v>42599</v>
      </c>
      <c r="P108">
        <v>42599</v>
      </c>
    </row>
    <row r="109" spans="1:16" x14ac:dyDescent="0.3">
      <c r="A109" s="67" t="str">
        <f t="shared" si="1"/>
        <v>3950109</v>
      </c>
      <c r="B109" t="s">
        <v>438</v>
      </c>
      <c r="C109" t="s">
        <v>738</v>
      </c>
      <c r="D109" t="s">
        <v>100</v>
      </c>
      <c r="E109" t="s">
        <v>216</v>
      </c>
      <c r="F109" t="s">
        <v>437</v>
      </c>
      <c r="G109">
        <v>2139679</v>
      </c>
      <c r="H109">
        <v>0.06</v>
      </c>
      <c r="I109">
        <v>0.03</v>
      </c>
      <c r="J109">
        <v>64190.37</v>
      </c>
      <c r="K109">
        <v>64190.37</v>
      </c>
      <c r="L109">
        <v>0.37</v>
      </c>
      <c r="M109">
        <v>1</v>
      </c>
      <c r="N109">
        <v>64190</v>
      </c>
      <c r="O109" t="s">
        <v>737</v>
      </c>
      <c r="P109">
        <v>64190</v>
      </c>
    </row>
    <row r="110" spans="1:16" x14ac:dyDescent="0.3">
      <c r="A110" s="67" t="str">
        <f t="shared" si="1"/>
        <v>4050110</v>
      </c>
      <c r="B110" t="s">
        <v>440</v>
      </c>
      <c r="C110" t="s">
        <v>738</v>
      </c>
      <c r="D110" t="s">
        <v>102</v>
      </c>
      <c r="E110" t="s">
        <v>216</v>
      </c>
      <c r="F110" t="s">
        <v>439</v>
      </c>
      <c r="G110">
        <v>1331332</v>
      </c>
      <c r="H110">
        <v>0.06</v>
      </c>
      <c r="I110">
        <v>0.03</v>
      </c>
      <c r="J110">
        <v>39939.96</v>
      </c>
      <c r="K110">
        <v>39939.96</v>
      </c>
      <c r="L110">
        <v>0.96</v>
      </c>
      <c r="M110">
        <v>1</v>
      </c>
      <c r="N110">
        <v>39939</v>
      </c>
      <c r="O110" t="s">
        <v>737</v>
      </c>
      <c r="P110">
        <v>39939</v>
      </c>
    </row>
    <row r="111" spans="1:16" x14ac:dyDescent="0.3">
      <c r="A111" s="67" t="str">
        <f t="shared" si="1"/>
        <v>4150111</v>
      </c>
      <c r="B111" t="s">
        <v>227</v>
      </c>
      <c r="C111" t="s">
        <v>738</v>
      </c>
      <c r="D111" t="s">
        <v>104</v>
      </c>
      <c r="E111" t="s">
        <v>216</v>
      </c>
      <c r="F111" t="s">
        <v>226</v>
      </c>
      <c r="G111">
        <v>309384</v>
      </c>
      <c r="H111">
        <v>0.06</v>
      </c>
      <c r="I111">
        <v>0.03</v>
      </c>
      <c r="J111">
        <v>9281.52</v>
      </c>
      <c r="K111">
        <v>9281.52</v>
      </c>
      <c r="L111">
        <v>0.52</v>
      </c>
      <c r="M111">
        <v>1</v>
      </c>
      <c r="N111">
        <v>9281</v>
      </c>
      <c r="O111" t="s">
        <v>737</v>
      </c>
      <c r="P111">
        <v>9281</v>
      </c>
    </row>
    <row r="112" spans="1:16" x14ac:dyDescent="0.3">
      <c r="A112" s="67" t="str">
        <f t="shared" si="1"/>
        <v>4150112</v>
      </c>
      <c r="B112" t="s">
        <v>442</v>
      </c>
      <c r="C112" t="s">
        <v>738</v>
      </c>
      <c r="D112" t="s">
        <v>104</v>
      </c>
      <c r="E112" t="s">
        <v>216</v>
      </c>
      <c r="F112" t="s">
        <v>441</v>
      </c>
      <c r="G112">
        <v>4263366</v>
      </c>
      <c r="H112">
        <v>0.06</v>
      </c>
      <c r="I112">
        <v>0.03</v>
      </c>
      <c r="J112">
        <v>127900.98</v>
      </c>
      <c r="K112">
        <v>127900.98</v>
      </c>
      <c r="L112">
        <v>0.98</v>
      </c>
      <c r="M112">
        <v>1</v>
      </c>
      <c r="N112">
        <v>127900</v>
      </c>
      <c r="O112" t="s">
        <v>737</v>
      </c>
      <c r="P112">
        <v>127900</v>
      </c>
    </row>
    <row r="113" spans="1:16" x14ac:dyDescent="0.3">
      <c r="A113" s="67" t="str">
        <f t="shared" si="1"/>
        <v>4150113</v>
      </c>
      <c r="B113" t="s">
        <v>444</v>
      </c>
      <c r="C113" t="s">
        <v>738</v>
      </c>
      <c r="D113" t="s">
        <v>104</v>
      </c>
      <c r="E113" t="s">
        <v>216</v>
      </c>
      <c r="F113" t="s">
        <v>443</v>
      </c>
      <c r="G113">
        <v>10926713</v>
      </c>
      <c r="H113">
        <v>0.06</v>
      </c>
      <c r="I113">
        <v>0.03</v>
      </c>
      <c r="J113">
        <v>327801.39</v>
      </c>
      <c r="K113">
        <v>327801.39</v>
      </c>
      <c r="L113">
        <v>0.39</v>
      </c>
      <c r="M113">
        <v>1</v>
      </c>
      <c r="N113">
        <v>327801</v>
      </c>
      <c r="O113" t="s">
        <v>737</v>
      </c>
      <c r="P113">
        <v>327801</v>
      </c>
    </row>
    <row r="114" spans="1:16" x14ac:dyDescent="0.3">
      <c r="A114" s="67" t="str">
        <f t="shared" si="1"/>
        <v>4250114</v>
      </c>
      <c r="B114" t="s">
        <v>446</v>
      </c>
      <c r="C114" t="s">
        <v>738</v>
      </c>
      <c r="D114" t="s">
        <v>106</v>
      </c>
      <c r="E114" t="s">
        <v>216</v>
      </c>
      <c r="F114" t="s">
        <v>445</v>
      </c>
      <c r="G114">
        <v>249140</v>
      </c>
      <c r="H114">
        <v>0.06</v>
      </c>
      <c r="I114">
        <v>0.03</v>
      </c>
      <c r="J114">
        <v>7474.2</v>
      </c>
      <c r="K114">
        <v>7474.2</v>
      </c>
      <c r="L114">
        <v>0.2</v>
      </c>
      <c r="M114">
        <v>1</v>
      </c>
      <c r="N114">
        <v>7474</v>
      </c>
      <c r="O114" t="s">
        <v>737</v>
      </c>
      <c r="P114">
        <v>7474</v>
      </c>
    </row>
    <row r="115" spans="1:16" x14ac:dyDescent="0.3">
      <c r="A115" s="67" t="str">
        <f t="shared" si="1"/>
        <v>4250116</v>
      </c>
      <c r="B115" t="s">
        <v>448</v>
      </c>
      <c r="C115" t="s">
        <v>738</v>
      </c>
      <c r="D115" t="s">
        <v>106</v>
      </c>
      <c r="E115" t="s">
        <v>216</v>
      </c>
      <c r="F115" t="s">
        <v>447</v>
      </c>
      <c r="G115">
        <v>2101803</v>
      </c>
      <c r="H115">
        <v>0.06</v>
      </c>
      <c r="I115">
        <v>0.03</v>
      </c>
      <c r="J115">
        <v>63054.09</v>
      </c>
      <c r="K115">
        <v>63054.09</v>
      </c>
      <c r="L115">
        <v>0.09</v>
      </c>
      <c r="M115">
        <v>1</v>
      </c>
      <c r="N115">
        <v>63054</v>
      </c>
      <c r="O115" t="s">
        <v>737</v>
      </c>
      <c r="P115">
        <v>63054</v>
      </c>
    </row>
    <row r="116" spans="1:16" x14ac:dyDescent="0.3">
      <c r="A116" s="67" t="str">
        <f t="shared" si="1"/>
        <v>4350118</v>
      </c>
      <c r="B116" t="s">
        <v>450</v>
      </c>
      <c r="C116" t="s">
        <v>738</v>
      </c>
      <c r="D116" t="s">
        <v>108</v>
      </c>
      <c r="E116" t="s">
        <v>216</v>
      </c>
      <c r="F116" t="s">
        <v>449</v>
      </c>
      <c r="G116">
        <v>407389</v>
      </c>
      <c r="H116">
        <v>0.06</v>
      </c>
      <c r="I116">
        <v>0.03</v>
      </c>
      <c r="J116">
        <v>12221.67</v>
      </c>
      <c r="K116">
        <v>12221.67</v>
      </c>
      <c r="L116">
        <v>0.67</v>
      </c>
      <c r="M116">
        <v>1</v>
      </c>
      <c r="N116">
        <v>12221</v>
      </c>
      <c r="O116" t="s">
        <v>737</v>
      </c>
      <c r="P116">
        <v>12221</v>
      </c>
    </row>
    <row r="117" spans="1:16" x14ac:dyDescent="0.3">
      <c r="A117" s="67" t="str">
        <f t="shared" si="1"/>
        <v>4350119</v>
      </c>
      <c r="B117" t="s">
        <v>452</v>
      </c>
      <c r="C117" t="s">
        <v>738</v>
      </c>
      <c r="D117" t="s">
        <v>108</v>
      </c>
      <c r="E117" t="s">
        <v>216</v>
      </c>
      <c r="F117" t="s">
        <v>451</v>
      </c>
      <c r="G117">
        <v>171418</v>
      </c>
      <c r="H117">
        <v>0.06</v>
      </c>
      <c r="I117">
        <v>0.03</v>
      </c>
      <c r="J117">
        <v>5142.54</v>
      </c>
      <c r="K117">
        <v>5142.54</v>
      </c>
      <c r="L117">
        <v>0.54</v>
      </c>
      <c r="M117">
        <v>1</v>
      </c>
      <c r="N117">
        <v>5142</v>
      </c>
      <c r="O117" t="s">
        <v>737</v>
      </c>
      <c r="P117">
        <v>5142</v>
      </c>
    </row>
    <row r="118" spans="1:16" x14ac:dyDescent="0.3">
      <c r="A118" s="67" t="str">
        <f t="shared" si="1"/>
        <v>4350120</v>
      </c>
      <c r="B118" t="s">
        <v>454</v>
      </c>
      <c r="C118" t="s">
        <v>738</v>
      </c>
      <c r="D118" t="s">
        <v>108</v>
      </c>
      <c r="E118" t="s">
        <v>216</v>
      </c>
      <c r="F118" t="s">
        <v>453</v>
      </c>
      <c r="G118">
        <v>950104</v>
      </c>
      <c r="H118">
        <v>0.06</v>
      </c>
      <c r="I118">
        <v>0.03</v>
      </c>
      <c r="J118">
        <v>28503.119999999999</v>
      </c>
      <c r="K118">
        <v>28503.119999999999</v>
      </c>
      <c r="L118">
        <v>0.12</v>
      </c>
      <c r="M118">
        <v>1</v>
      </c>
      <c r="N118">
        <v>28503</v>
      </c>
      <c r="O118" t="s">
        <v>737</v>
      </c>
      <c r="P118">
        <v>28503</v>
      </c>
    </row>
    <row r="119" spans="1:16" x14ac:dyDescent="0.3">
      <c r="A119" s="67" t="str">
        <f t="shared" si="1"/>
        <v>4350121</v>
      </c>
      <c r="B119" t="s">
        <v>456</v>
      </c>
      <c r="C119" t="s">
        <v>738</v>
      </c>
      <c r="D119" t="s">
        <v>108</v>
      </c>
      <c r="E119" t="s">
        <v>216</v>
      </c>
      <c r="F119" t="s">
        <v>455</v>
      </c>
      <c r="G119">
        <v>4568610</v>
      </c>
      <c r="H119">
        <v>0.06</v>
      </c>
      <c r="I119">
        <v>0.03</v>
      </c>
      <c r="J119">
        <v>137058.29999999999</v>
      </c>
      <c r="K119">
        <v>137058.29999999999</v>
      </c>
      <c r="L119">
        <v>0.3</v>
      </c>
      <c r="M119">
        <v>1</v>
      </c>
      <c r="N119">
        <v>137058</v>
      </c>
      <c r="O119" t="s">
        <v>737</v>
      </c>
      <c r="P119">
        <v>137058</v>
      </c>
    </row>
    <row r="120" spans="1:16" x14ac:dyDescent="0.3">
      <c r="A120" s="67" t="str">
        <f t="shared" si="1"/>
        <v>4350268</v>
      </c>
      <c r="B120" t="s">
        <v>458</v>
      </c>
      <c r="C120" t="s">
        <v>738</v>
      </c>
      <c r="D120" t="s">
        <v>108</v>
      </c>
      <c r="E120" t="s">
        <v>216</v>
      </c>
      <c r="F120" t="s">
        <v>457</v>
      </c>
      <c r="G120">
        <v>638806</v>
      </c>
      <c r="H120">
        <v>0.06</v>
      </c>
      <c r="I120">
        <v>0.03</v>
      </c>
      <c r="J120">
        <v>19164.18</v>
      </c>
      <c r="K120">
        <v>19164.18</v>
      </c>
      <c r="L120">
        <v>0.18</v>
      </c>
      <c r="M120">
        <v>1</v>
      </c>
      <c r="N120">
        <v>19164</v>
      </c>
      <c r="O120" t="s">
        <v>737</v>
      </c>
      <c r="P120">
        <v>19164</v>
      </c>
    </row>
    <row r="121" spans="1:16" x14ac:dyDescent="0.3">
      <c r="A121" s="67" t="str">
        <f t="shared" si="1"/>
        <v>4350303</v>
      </c>
      <c r="B121" t="s">
        <v>460</v>
      </c>
      <c r="C121" t="s">
        <v>738</v>
      </c>
      <c r="D121" t="s">
        <v>108</v>
      </c>
      <c r="E121" t="s">
        <v>216</v>
      </c>
      <c r="F121" t="s">
        <v>459</v>
      </c>
      <c r="G121">
        <v>1417816</v>
      </c>
      <c r="H121">
        <v>0.06</v>
      </c>
      <c r="I121">
        <v>0.03</v>
      </c>
      <c r="J121">
        <v>42534.48</v>
      </c>
      <c r="K121">
        <v>42534.48</v>
      </c>
      <c r="L121">
        <v>0.48</v>
      </c>
      <c r="M121">
        <v>1</v>
      </c>
      <c r="N121">
        <v>42534</v>
      </c>
      <c r="O121" t="s">
        <v>737</v>
      </c>
      <c r="P121">
        <v>42534</v>
      </c>
    </row>
    <row r="122" spans="1:16" x14ac:dyDescent="0.3">
      <c r="A122" s="67" t="str">
        <f t="shared" si="1"/>
        <v>4450122</v>
      </c>
      <c r="B122" t="s">
        <v>462</v>
      </c>
      <c r="C122" t="s">
        <v>738</v>
      </c>
      <c r="D122" t="s">
        <v>110</v>
      </c>
      <c r="E122" t="s">
        <v>216</v>
      </c>
      <c r="F122" t="s">
        <v>461</v>
      </c>
      <c r="G122">
        <v>2388389</v>
      </c>
      <c r="H122">
        <v>0.06</v>
      </c>
      <c r="I122">
        <v>0.03</v>
      </c>
      <c r="J122">
        <v>71651.67</v>
      </c>
      <c r="K122">
        <v>71651.67</v>
      </c>
      <c r="L122">
        <v>0.67</v>
      </c>
      <c r="M122">
        <v>1</v>
      </c>
      <c r="N122">
        <v>71651</v>
      </c>
      <c r="O122" t="s">
        <v>737</v>
      </c>
      <c r="P122">
        <v>71651</v>
      </c>
    </row>
    <row r="123" spans="1:16" x14ac:dyDescent="0.3">
      <c r="A123" s="67" t="str">
        <f t="shared" si="1"/>
        <v>4550124</v>
      </c>
      <c r="B123" t="s">
        <v>464</v>
      </c>
      <c r="C123" t="s">
        <v>738</v>
      </c>
      <c r="D123" t="s">
        <v>112</v>
      </c>
      <c r="E123" t="s">
        <v>216</v>
      </c>
      <c r="F123" t="s">
        <v>463</v>
      </c>
      <c r="G123">
        <v>7415187</v>
      </c>
      <c r="H123">
        <v>0.06</v>
      </c>
      <c r="I123">
        <v>0.03</v>
      </c>
      <c r="J123">
        <v>222455.61</v>
      </c>
      <c r="K123">
        <v>222455.61</v>
      </c>
      <c r="L123">
        <v>0.61</v>
      </c>
      <c r="M123">
        <v>1</v>
      </c>
      <c r="N123">
        <v>222455</v>
      </c>
      <c r="O123" t="s">
        <v>737</v>
      </c>
      <c r="P123">
        <v>222455</v>
      </c>
    </row>
    <row r="124" spans="1:16" x14ac:dyDescent="0.3">
      <c r="A124" s="67" t="str">
        <f t="shared" si="1"/>
        <v>4550125</v>
      </c>
      <c r="B124" t="s">
        <v>466</v>
      </c>
      <c r="C124" t="s">
        <v>738</v>
      </c>
      <c r="D124" t="s">
        <v>112</v>
      </c>
      <c r="E124" t="s">
        <v>216</v>
      </c>
      <c r="F124" t="s">
        <v>465</v>
      </c>
      <c r="G124">
        <v>4857803</v>
      </c>
      <c r="H124">
        <v>0.06</v>
      </c>
      <c r="I124">
        <v>0.03</v>
      </c>
      <c r="J124">
        <v>145734.09</v>
      </c>
      <c r="K124">
        <v>145734.09</v>
      </c>
      <c r="L124">
        <v>0.09</v>
      </c>
      <c r="M124">
        <v>1</v>
      </c>
      <c r="N124">
        <v>145734</v>
      </c>
      <c r="O124" t="s">
        <v>737</v>
      </c>
      <c r="P124">
        <v>145734</v>
      </c>
    </row>
    <row r="125" spans="1:16" x14ac:dyDescent="0.3">
      <c r="A125" s="67" t="str">
        <f t="shared" si="1"/>
        <v>4550126</v>
      </c>
      <c r="B125" t="s">
        <v>468</v>
      </c>
      <c r="C125" t="s">
        <v>738</v>
      </c>
      <c r="D125" t="s">
        <v>112</v>
      </c>
      <c r="E125" t="s">
        <v>216</v>
      </c>
      <c r="F125" t="s">
        <v>467</v>
      </c>
      <c r="G125">
        <v>5199394</v>
      </c>
      <c r="H125">
        <v>0.06</v>
      </c>
      <c r="I125">
        <v>0.03</v>
      </c>
      <c r="J125">
        <v>155981.82</v>
      </c>
      <c r="K125">
        <v>155981.82</v>
      </c>
      <c r="L125">
        <v>0.82</v>
      </c>
      <c r="M125">
        <v>1</v>
      </c>
      <c r="N125">
        <v>155981</v>
      </c>
      <c r="O125" t="s">
        <v>737</v>
      </c>
      <c r="P125">
        <v>155981</v>
      </c>
    </row>
    <row r="126" spans="1:16" x14ac:dyDescent="0.3">
      <c r="A126" s="67" t="str">
        <f t="shared" si="1"/>
        <v>4550127</v>
      </c>
      <c r="B126" t="s">
        <v>470</v>
      </c>
      <c r="C126" t="s">
        <v>738</v>
      </c>
      <c r="D126" t="s">
        <v>112</v>
      </c>
      <c r="E126" t="s">
        <v>216</v>
      </c>
      <c r="F126" t="s">
        <v>469</v>
      </c>
      <c r="G126">
        <v>1433350</v>
      </c>
      <c r="H126">
        <v>0.06</v>
      </c>
      <c r="I126">
        <v>0.03</v>
      </c>
      <c r="J126">
        <v>43000.5</v>
      </c>
      <c r="K126">
        <v>43000.5</v>
      </c>
      <c r="L126">
        <v>0.5</v>
      </c>
      <c r="M126">
        <v>1</v>
      </c>
      <c r="N126">
        <v>43000</v>
      </c>
      <c r="O126" t="s">
        <v>737</v>
      </c>
      <c r="P126">
        <v>43000</v>
      </c>
    </row>
    <row r="127" spans="1:16" x14ac:dyDescent="0.3">
      <c r="A127" s="67" t="str">
        <f t="shared" si="1"/>
        <v>4550128</v>
      </c>
      <c r="B127" t="s">
        <v>472</v>
      </c>
      <c r="C127" t="s">
        <v>738</v>
      </c>
      <c r="D127" t="s">
        <v>112</v>
      </c>
      <c r="E127" t="s">
        <v>216</v>
      </c>
      <c r="F127" t="s">
        <v>471</v>
      </c>
      <c r="G127">
        <v>1578435</v>
      </c>
      <c r="H127">
        <v>0.06</v>
      </c>
      <c r="I127">
        <v>0.03</v>
      </c>
      <c r="J127">
        <v>47353.05</v>
      </c>
      <c r="K127">
        <v>47353.05</v>
      </c>
      <c r="L127">
        <v>0.05</v>
      </c>
      <c r="M127">
        <v>1</v>
      </c>
      <c r="N127">
        <v>47353</v>
      </c>
      <c r="O127" t="s">
        <v>737</v>
      </c>
      <c r="P127">
        <v>47353</v>
      </c>
    </row>
    <row r="128" spans="1:16" x14ac:dyDescent="0.3">
      <c r="A128" s="67" t="str">
        <f t="shared" si="1"/>
        <v>4550129</v>
      </c>
      <c r="B128" t="s">
        <v>474</v>
      </c>
      <c r="C128" t="s">
        <v>738</v>
      </c>
      <c r="D128" t="s">
        <v>112</v>
      </c>
      <c r="E128" t="s">
        <v>216</v>
      </c>
      <c r="F128" t="s">
        <v>473</v>
      </c>
      <c r="G128">
        <v>22205598</v>
      </c>
      <c r="H128">
        <v>0.06</v>
      </c>
      <c r="I128">
        <v>0.03</v>
      </c>
      <c r="J128">
        <v>666167.93999999994</v>
      </c>
      <c r="K128">
        <v>666167.93999999994</v>
      </c>
      <c r="L128">
        <v>0.94</v>
      </c>
      <c r="M128">
        <v>1</v>
      </c>
      <c r="N128">
        <v>666167</v>
      </c>
      <c r="O128" t="s">
        <v>737</v>
      </c>
      <c r="P128">
        <v>666167</v>
      </c>
    </row>
    <row r="129" spans="1:16" x14ac:dyDescent="0.3">
      <c r="A129" s="67" t="str">
        <f t="shared" si="1"/>
        <v>4550276</v>
      </c>
      <c r="B129" t="s">
        <v>476</v>
      </c>
      <c r="C129" t="s">
        <v>738</v>
      </c>
      <c r="D129" t="s">
        <v>112</v>
      </c>
      <c r="E129" t="s">
        <v>216</v>
      </c>
      <c r="F129" t="s">
        <v>475</v>
      </c>
      <c r="G129">
        <v>3764880</v>
      </c>
      <c r="H129">
        <v>0.06</v>
      </c>
      <c r="I129">
        <v>0.03</v>
      </c>
      <c r="J129">
        <v>112946.4</v>
      </c>
      <c r="K129">
        <v>112946.4</v>
      </c>
      <c r="L129">
        <v>0.4</v>
      </c>
      <c r="M129">
        <v>1</v>
      </c>
      <c r="N129">
        <v>112946</v>
      </c>
      <c r="O129" t="s">
        <v>737</v>
      </c>
      <c r="P129">
        <v>112946</v>
      </c>
    </row>
    <row r="130" spans="1:16" x14ac:dyDescent="0.3">
      <c r="A130" s="67" t="str">
        <f t="shared" si="1"/>
        <v>4650130</v>
      </c>
      <c r="B130" t="s">
        <v>478</v>
      </c>
      <c r="C130" t="s">
        <v>738</v>
      </c>
      <c r="D130" t="s">
        <v>114</v>
      </c>
      <c r="E130" t="s">
        <v>216</v>
      </c>
      <c r="F130" t="s">
        <v>477</v>
      </c>
      <c r="G130">
        <v>6454730</v>
      </c>
      <c r="H130">
        <v>0.06</v>
      </c>
      <c r="I130">
        <v>0.03</v>
      </c>
      <c r="J130">
        <v>193641.9</v>
      </c>
      <c r="K130">
        <v>193641.9</v>
      </c>
      <c r="L130">
        <v>0.9</v>
      </c>
      <c r="M130">
        <v>1</v>
      </c>
      <c r="N130">
        <v>193641</v>
      </c>
      <c r="O130" t="s">
        <v>737</v>
      </c>
      <c r="P130">
        <v>193641</v>
      </c>
    </row>
    <row r="131" spans="1:16" x14ac:dyDescent="0.3">
      <c r="A131" s="67" t="str">
        <f t="shared" ref="A131:A194" si="2">D131&amp;E131&amp;F131</f>
        <v>4650131</v>
      </c>
      <c r="B131" t="s">
        <v>480</v>
      </c>
      <c r="C131" t="s">
        <v>738</v>
      </c>
      <c r="D131" t="s">
        <v>114</v>
      </c>
      <c r="E131" t="s">
        <v>216</v>
      </c>
      <c r="F131" t="s">
        <v>479</v>
      </c>
      <c r="G131">
        <v>92150</v>
      </c>
      <c r="H131">
        <v>0.06</v>
      </c>
      <c r="I131">
        <v>0.03</v>
      </c>
      <c r="J131">
        <v>2764.5</v>
      </c>
      <c r="K131">
        <v>2764.5</v>
      </c>
      <c r="L131">
        <v>0.5</v>
      </c>
      <c r="M131">
        <v>1</v>
      </c>
      <c r="N131">
        <v>2764</v>
      </c>
      <c r="O131" t="s">
        <v>737</v>
      </c>
      <c r="P131">
        <v>2764</v>
      </c>
    </row>
    <row r="132" spans="1:16" x14ac:dyDescent="0.3">
      <c r="A132" s="67" t="str">
        <f t="shared" si="2"/>
        <v>4650132</v>
      </c>
      <c r="B132" t="s">
        <v>482</v>
      </c>
      <c r="C132" t="s">
        <v>738</v>
      </c>
      <c r="D132" t="s">
        <v>114</v>
      </c>
      <c r="E132" t="s">
        <v>216</v>
      </c>
      <c r="F132" t="s">
        <v>481</v>
      </c>
      <c r="G132">
        <v>193388</v>
      </c>
      <c r="H132">
        <v>0.06</v>
      </c>
      <c r="I132">
        <v>0.03</v>
      </c>
      <c r="J132">
        <v>5801.64</v>
      </c>
      <c r="K132">
        <v>5801.64</v>
      </c>
      <c r="L132">
        <v>0.64</v>
      </c>
      <c r="M132">
        <v>1</v>
      </c>
      <c r="N132">
        <v>5801</v>
      </c>
      <c r="O132" t="s">
        <v>737</v>
      </c>
      <c r="P132">
        <v>5801</v>
      </c>
    </row>
    <row r="133" spans="1:16" x14ac:dyDescent="0.3">
      <c r="A133" s="67" t="str">
        <f t="shared" si="2"/>
        <v>4650277</v>
      </c>
      <c r="B133" t="s">
        <v>484</v>
      </c>
      <c r="C133" t="s">
        <v>738</v>
      </c>
      <c r="D133" t="s">
        <v>114</v>
      </c>
      <c r="E133" t="s">
        <v>216</v>
      </c>
      <c r="F133" t="s">
        <v>483</v>
      </c>
      <c r="G133">
        <v>9418395</v>
      </c>
      <c r="H133">
        <v>0.06</v>
      </c>
      <c r="I133">
        <v>0.03</v>
      </c>
      <c r="J133">
        <v>282551.84999999998</v>
      </c>
      <c r="K133">
        <v>282551.84999999998</v>
      </c>
      <c r="L133">
        <v>0.85</v>
      </c>
      <c r="M133">
        <v>1</v>
      </c>
      <c r="N133">
        <v>282551</v>
      </c>
      <c r="O133" t="s">
        <v>737</v>
      </c>
      <c r="P133">
        <v>282551</v>
      </c>
    </row>
    <row r="134" spans="1:16" x14ac:dyDescent="0.3">
      <c r="A134" s="67" t="str">
        <f t="shared" si="2"/>
        <v>4650281</v>
      </c>
      <c r="B134" t="s">
        <v>486</v>
      </c>
      <c r="C134" t="s">
        <v>738</v>
      </c>
      <c r="D134" t="s">
        <v>114</v>
      </c>
      <c r="E134" t="s">
        <v>216</v>
      </c>
      <c r="F134" t="s">
        <v>485</v>
      </c>
      <c r="G134">
        <v>208350</v>
      </c>
      <c r="H134">
        <v>0.06</v>
      </c>
      <c r="I134">
        <v>0.03</v>
      </c>
      <c r="J134">
        <v>6250.5</v>
      </c>
      <c r="K134">
        <v>6250.5</v>
      </c>
      <c r="L134">
        <v>0.5</v>
      </c>
      <c r="M134">
        <v>1</v>
      </c>
      <c r="N134">
        <v>6250</v>
      </c>
      <c r="O134" t="s">
        <v>737</v>
      </c>
      <c r="P134">
        <v>6250</v>
      </c>
    </row>
    <row r="135" spans="1:16" x14ac:dyDescent="0.3">
      <c r="A135" s="67" t="str">
        <f t="shared" si="2"/>
        <v>4750135</v>
      </c>
      <c r="B135" t="s">
        <v>488</v>
      </c>
      <c r="C135" t="s">
        <v>738</v>
      </c>
      <c r="D135" t="s">
        <v>116</v>
      </c>
      <c r="E135" t="s">
        <v>216</v>
      </c>
      <c r="F135" t="s">
        <v>487</v>
      </c>
      <c r="G135">
        <v>3098038</v>
      </c>
      <c r="H135">
        <v>0.06</v>
      </c>
      <c r="I135">
        <v>0.03</v>
      </c>
      <c r="J135">
        <v>92941.14</v>
      </c>
      <c r="K135">
        <v>92941.14</v>
      </c>
      <c r="L135">
        <v>0.14000000000000001</v>
      </c>
      <c r="M135">
        <v>1</v>
      </c>
      <c r="N135">
        <v>92941</v>
      </c>
      <c r="O135" t="s">
        <v>737</v>
      </c>
      <c r="P135">
        <v>92941</v>
      </c>
    </row>
    <row r="136" spans="1:16" x14ac:dyDescent="0.3">
      <c r="A136" s="67" t="str">
        <f t="shared" si="2"/>
        <v>4750136</v>
      </c>
      <c r="B136" t="s">
        <v>490</v>
      </c>
      <c r="C136" t="s">
        <v>738</v>
      </c>
      <c r="D136" t="s">
        <v>116</v>
      </c>
      <c r="E136" t="s">
        <v>216</v>
      </c>
      <c r="F136" t="s">
        <v>489</v>
      </c>
      <c r="G136">
        <v>1159423</v>
      </c>
      <c r="H136">
        <v>0.06</v>
      </c>
      <c r="I136">
        <v>0.03</v>
      </c>
      <c r="J136">
        <v>34782.69</v>
      </c>
      <c r="K136">
        <v>34782.69</v>
      </c>
      <c r="L136">
        <v>0.69</v>
      </c>
      <c r="M136">
        <v>1</v>
      </c>
      <c r="N136">
        <v>34782</v>
      </c>
      <c r="O136" t="s">
        <v>737</v>
      </c>
      <c r="P136">
        <v>34782</v>
      </c>
    </row>
    <row r="137" spans="1:16" x14ac:dyDescent="0.3">
      <c r="A137" s="67" t="str">
        <f t="shared" si="2"/>
        <v>4850138</v>
      </c>
      <c r="B137" t="s">
        <v>492</v>
      </c>
      <c r="C137" t="s">
        <v>738</v>
      </c>
      <c r="D137" t="s">
        <v>118</v>
      </c>
      <c r="E137" t="s">
        <v>216</v>
      </c>
      <c r="F137" t="s">
        <v>491</v>
      </c>
      <c r="G137">
        <v>1018252</v>
      </c>
      <c r="H137">
        <v>0.06</v>
      </c>
      <c r="I137">
        <v>0.03</v>
      </c>
      <c r="J137">
        <v>30547.56</v>
      </c>
      <c r="K137">
        <v>30547.56</v>
      </c>
      <c r="L137">
        <v>0.56000000000000005</v>
      </c>
      <c r="M137">
        <v>1</v>
      </c>
      <c r="N137">
        <v>30547</v>
      </c>
      <c r="O137" t="s">
        <v>737</v>
      </c>
      <c r="P137">
        <v>30547</v>
      </c>
    </row>
    <row r="138" spans="1:16" x14ac:dyDescent="0.3">
      <c r="A138" s="67" t="str">
        <f t="shared" si="2"/>
        <v>4850139</v>
      </c>
      <c r="B138" t="s">
        <v>761</v>
      </c>
      <c r="C138" t="s">
        <v>738</v>
      </c>
      <c r="D138" t="s">
        <v>118</v>
      </c>
      <c r="E138" t="s">
        <v>216</v>
      </c>
      <c r="F138" t="s">
        <v>493</v>
      </c>
      <c r="G138">
        <v>6798284</v>
      </c>
      <c r="H138">
        <v>0.06</v>
      </c>
      <c r="I138">
        <v>0.03</v>
      </c>
      <c r="J138">
        <v>203948.52</v>
      </c>
      <c r="K138">
        <v>203948.52</v>
      </c>
      <c r="L138">
        <v>0.52</v>
      </c>
      <c r="M138">
        <v>1</v>
      </c>
      <c r="N138">
        <v>203948</v>
      </c>
      <c r="O138" t="s">
        <v>737</v>
      </c>
      <c r="P138">
        <v>203948</v>
      </c>
    </row>
    <row r="139" spans="1:16" x14ac:dyDescent="0.3">
      <c r="A139" s="67" t="str">
        <f t="shared" si="2"/>
        <v>4850141</v>
      </c>
      <c r="B139" t="s">
        <v>496</v>
      </c>
      <c r="C139" t="s">
        <v>738</v>
      </c>
      <c r="D139" t="s">
        <v>118</v>
      </c>
      <c r="E139" t="s">
        <v>216</v>
      </c>
      <c r="F139" t="s">
        <v>495</v>
      </c>
      <c r="G139">
        <v>1954260</v>
      </c>
      <c r="H139">
        <v>0.06</v>
      </c>
      <c r="I139">
        <v>0.03</v>
      </c>
      <c r="J139">
        <v>58627.8</v>
      </c>
      <c r="K139">
        <v>58627.8</v>
      </c>
      <c r="L139">
        <v>0.8</v>
      </c>
      <c r="M139">
        <v>1</v>
      </c>
      <c r="N139">
        <v>58627</v>
      </c>
      <c r="O139" t="s">
        <v>737</v>
      </c>
      <c r="P139">
        <v>58627</v>
      </c>
    </row>
    <row r="140" spans="1:16" x14ac:dyDescent="0.3">
      <c r="A140" s="67" t="str">
        <f t="shared" si="2"/>
        <v>4850290</v>
      </c>
      <c r="B140" t="s">
        <v>498</v>
      </c>
      <c r="C140" t="s">
        <v>738</v>
      </c>
      <c r="D140" t="s">
        <v>118</v>
      </c>
      <c r="E140" t="s">
        <v>216</v>
      </c>
      <c r="F140" t="s">
        <v>497</v>
      </c>
      <c r="G140">
        <v>1567000</v>
      </c>
      <c r="H140">
        <v>0.06</v>
      </c>
      <c r="I140">
        <v>0.03</v>
      </c>
      <c r="J140">
        <v>47010</v>
      </c>
      <c r="K140">
        <v>47010</v>
      </c>
      <c r="L140">
        <v>0</v>
      </c>
      <c r="M140">
        <v>0</v>
      </c>
      <c r="N140">
        <v>47010</v>
      </c>
      <c r="O140">
        <v>47009</v>
      </c>
      <c r="P140">
        <v>47009</v>
      </c>
    </row>
    <row r="141" spans="1:16" x14ac:dyDescent="0.3">
      <c r="A141" s="67" t="str">
        <f t="shared" si="2"/>
        <v>4950143</v>
      </c>
      <c r="B141" t="s">
        <v>500</v>
      </c>
      <c r="C141" t="s">
        <v>738</v>
      </c>
      <c r="D141" t="s">
        <v>120</v>
      </c>
      <c r="E141" t="s">
        <v>216</v>
      </c>
      <c r="F141" t="s">
        <v>499</v>
      </c>
      <c r="G141">
        <v>1706744</v>
      </c>
      <c r="H141">
        <v>0.06</v>
      </c>
      <c r="I141">
        <v>0.03</v>
      </c>
      <c r="J141">
        <v>51202.32</v>
      </c>
      <c r="K141">
        <v>51202.32</v>
      </c>
      <c r="L141">
        <v>0.32</v>
      </c>
      <c r="M141">
        <v>1</v>
      </c>
      <c r="N141">
        <v>51202</v>
      </c>
      <c r="O141" t="s">
        <v>737</v>
      </c>
      <c r="P141">
        <v>51202</v>
      </c>
    </row>
    <row r="142" spans="1:16" x14ac:dyDescent="0.3">
      <c r="A142" s="67" t="str">
        <f t="shared" si="2"/>
        <v>4950144</v>
      </c>
      <c r="B142" t="s">
        <v>762</v>
      </c>
      <c r="C142" t="s">
        <v>738</v>
      </c>
      <c r="D142" t="s">
        <v>120</v>
      </c>
      <c r="E142" t="s">
        <v>216</v>
      </c>
      <c r="F142" t="s">
        <v>501</v>
      </c>
      <c r="G142">
        <v>89389808</v>
      </c>
      <c r="H142">
        <v>0.06</v>
      </c>
      <c r="I142">
        <v>0.03</v>
      </c>
      <c r="J142">
        <v>2681694.2400000002</v>
      </c>
      <c r="K142">
        <v>2681694.2400000002</v>
      </c>
      <c r="L142">
        <v>0.24</v>
      </c>
      <c r="M142">
        <v>1</v>
      </c>
      <c r="N142">
        <v>2681694</v>
      </c>
      <c r="O142" t="s">
        <v>737</v>
      </c>
      <c r="P142">
        <v>2681694</v>
      </c>
    </row>
    <row r="143" spans="1:16" x14ac:dyDescent="0.3">
      <c r="A143" s="67" t="str">
        <f t="shared" si="2"/>
        <v>5050145</v>
      </c>
      <c r="B143" t="s">
        <v>504</v>
      </c>
      <c r="C143" t="s">
        <v>738</v>
      </c>
      <c r="D143" t="s">
        <v>122</v>
      </c>
      <c r="E143" t="s">
        <v>216</v>
      </c>
      <c r="F143" t="s">
        <v>503</v>
      </c>
      <c r="G143">
        <v>315949</v>
      </c>
      <c r="H143">
        <v>0.06</v>
      </c>
      <c r="I143">
        <v>0.03</v>
      </c>
      <c r="J143">
        <v>9478.4699999999993</v>
      </c>
      <c r="K143">
        <v>9478.4699999999993</v>
      </c>
      <c r="L143">
        <v>0.47</v>
      </c>
      <c r="M143">
        <v>1</v>
      </c>
      <c r="N143">
        <v>9478</v>
      </c>
      <c r="O143" t="s">
        <v>737</v>
      </c>
      <c r="P143">
        <v>9478</v>
      </c>
    </row>
    <row r="144" spans="1:16" x14ac:dyDescent="0.3">
      <c r="A144" s="67" t="str">
        <f t="shared" si="2"/>
        <v>5050146</v>
      </c>
      <c r="B144" t="s">
        <v>506</v>
      </c>
      <c r="C144" t="s">
        <v>738</v>
      </c>
      <c r="D144" t="s">
        <v>122</v>
      </c>
      <c r="E144" t="s">
        <v>216</v>
      </c>
      <c r="F144" t="s">
        <v>505</v>
      </c>
      <c r="G144">
        <v>309457</v>
      </c>
      <c r="H144">
        <v>0.06</v>
      </c>
      <c r="I144">
        <v>0.03</v>
      </c>
      <c r="J144">
        <v>9283.7099999999991</v>
      </c>
      <c r="K144">
        <v>9283.7099999999991</v>
      </c>
      <c r="L144">
        <v>0.71</v>
      </c>
      <c r="M144">
        <v>1</v>
      </c>
      <c r="N144">
        <v>9283</v>
      </c>
      <c r="O144" t="s">
        <v>737</v>
      </c>
      <c r="P144">
        <v>9283</v>
      </c>
    </row>
    <row r="145" spans="1:16" x14ac:dyDescent="0.3">
      <c r="A145" s="67" t="str">
        <f t="shared" si="2"/>
        <v>5050147</v>
      </c>
      <c r="B145" t="s">
        <v>508</v>
      </c>
      <c r="C145" t="s">
        <v>738</v>
      </c>
      <c r="D145" t="s">
        <v>122</v>
      </c>
      <c r="E145" t="s">
        <v>216</v>
      </c>
      <c r="F145" t="s">
        <v>507</v>
      </c>
      <c r="G145">
        <v>1268227</v>
      </c>
      <c r="H145">
        <v>0.06</v>
      </c>
      <c r="I145">
        <v>0.03</v>
      </c>
      <c r="J145">
        <v>38046.81</v>
      </c>
      <c r="K145">
        <v>38046.81</v>
      </c>
      <c r="L145">
        <v>0.81</v>
      </c>
      <c r="M145">
        <v>1</v>
      </c>
      <c r="N145">
        <v>38046</v>
      </c>
      <c r="O145" t="s">
        <v>737</v>
      </c>
      <c r="P145">
        <v>38046</v>
      </c>
    </row>
    <row r="146" spans="1:16" x14ac:dyDescent="0.3">
      <c r="A146" s="67" t="str">
        <f t="shared" si="2"/>
        <v>5050148</v>
      </c>
      <c r="B146" t="s">
        <v>510</v>
      </c>
      <c r="C146" t="s">
        <v>738</v>
      </c>
      <c r="D146" t="s">
        <v>122</v>
      </c>
      <c r="E146" t="s">
        <v>216</v>
      </c>
      <c r="F146" t="s">
        <v>509</v>
      </c>
      <c r="G146">
        <v>1246244</v>
      </c>
      <c r="H146">
        <v>0.06</v>
      </c>
      <c r="I146">
        <v>0.03</v>
      </c>
      <c r="J146">
        <v>37387.32</v>
      </c>
      <c r="K146">
        <v>37387.32</v>
      </c>
      <c r="L146">
        <v>0.32</v>
      </c>
      <c r="M146">
        <v>1</v>
      </c>
      <c r="N146">
        <v>37387</v>
      </c>
      <c r="O146" t="s">
        <v>737</v>
      </c>
      <c r="P146">
        <v>37387</v>
      </c>
    </row>
    <row r="147" spans="1:16" x14ac:dyDescent="0.3">
      <c r="A147" s="67" t="str">
        <f t="shared" si="2"/>
        <v>5050149</v>
      </c>
      <c r="B147" t="s">
        <v>512</v>
      </c>
      <c r="C147" t="s">
        <v>738</v>
      </c>
      <c r="D147" t="s">
        <v>122</v>
      </c>
      <c r="E147" t="s">
        <v>216</v>
      </c>
      <c r="F147" t="s">
        <v>511</v>
      </c>
      <c r="G147">
        <v>2720774</v>
      </c>
      <c r="H147">
        <v>0.06</v>
      </c>
      <c r="I147">
        <v>0.03</v>
      </c>
      <c r="J147">
        <v>81623.22</v>
      </c>
      <c r="K147">
        <v>81623.22</v>
      </c>
      <c r="L147">
        <v>0.22</v>
      </c>
      <c r="M147">
        <v>1</v>
      </c>
      <c r="N147">
        <v>81623</v>
      </c>
      <c r="O147" t="s">
        <v>737</v>
      </c>
      <c r="P147">
        <v>81623</v>
      </c>
    </row>
    <row r="148" spans="1:16" x14ac:dyDescent="0.3">
      <c r="A148" s="67" t="str">
        <f t="shared" si="2"/>
        <v>5150150</v>
      </c>
      <c r="B148" t="s">
        <v>514</v>
      </c>
      <c r="C148" t="s">
        <v>738</v>
      </c>
      <c r="D148" t="s">
        <v>124</v>
      </c>
      <c r="E148" t="s">
        <v>216</v>
      </c>
      <c r="F148" t="s">
        <v>513</v>
      </c>
      <c r="G148">
        <v>313509</v>
      </c>
      <c r="H148">
        <v>0.06</v>
      </c>
      <c r="I148">
        <v>0.03</v>
      </c>
      <c r="J148">
        <v>9405.27</v>
      </c>
      <c r="K148">
        <v>9405.27</v>
      </c>
      <c r="L148">
        <v>0.27</v>
      </c>
      <c r="M148">
        <v>1</v>
      </c>
      <c r="N148">
        <v>9405</v>
      </c>
      <c r="O148" t="s">
        <v>737</v>
      </c>
      <c r="P148">
        <v>9405</v>
      </c>
    </row>
    <row r="149" spans="1:16" x14ac:dyDescent="0.3">
      <c r="A149" s="67" t="str">
        <f t="shared" si="2"/>
        <v>5150151</v>
      </c>
      <c r="B149" t="s">
        <v>516</v>
      </c>
      <c r="C149" t="s">
        <v>738</v>
      </c>
      <c r="D149" t="s">
        <v>124</v>
      </c>
      <c r="E149" t="s">
        <v>216</v>
      </c>
      <c r="F149" t="s">
        <v>515</v>
      </c>
      <c r="G149">
        <v>231500</v>
      </c>
      <c r="H149">
        <v>0.06</v>
      </c>
      <c r="I149">
        <v>0.03</v>
      </c>
      <c r="J149">
        <v>6945</v>
      </c>
      <c r="K149">
        <v>6945</v>
      </c>
      <c r="L149">
        <v>0</v>
      </c>
      <c r="M149">
        <v>0</v>
      </c>
      <c r="N149">
        <v>6945</v>
      </c>
      <c r="O149">
        <v>6944</v>
      </c>
      <c r="P149">
        <v>6944</v>
      </c>
    </row>
    <row r="150" spans="1:16" x14ac:dyDescent="0.3">
      <c r="A150" s="67" t="str">
        <f t="shared" si="2"/>
        <v>5250152</v>
      </c>
      <c r="B150" t="s">
        <v>368</v>
      </c>
      <c r="C150" t="s">
        <v>738</v>
      </c>
      <c r="D150" t="s">
        <v>126</v>
      </c>
      <c r="E150" t="s">
        <v>216</v>
      </c>
      <c r="F150" t="s">
        <v>367</v>
      </c>
      <c r="G150">
        <v>193200</v>
      </c>
      <c r="H150">
        <v>0.06</v>
      </c>
      <c r="I150">
        <v>0.03</v>
      </c>
      <c r="J150">
        <v>5796</v>
      </c>
      <c r="K150">
        <v>5796</v>
      </c>
      <c r="L150">
        <v>0</v>
      </c>
      <c r="M150">
        <v>0</v>
      </c>
      <c r="N150">
        <v>5796</v>
      </c>
      <c r="O150">
        <v>5795</v>
      </c>
      <c r="P150">
        <v>5795</v>
      </c>
    </row>
    <row r="151" spans="1:16" x14ac:dyDescent="0.3">
      <c r="A151" s="67" t="str">
        <f t="shared" si="2"/>
        <v>5250153</v>
      </c>
      <c r="B151" t="s">
        <v>518</v>
      </c>
      <c r="C151" t="s">
        <v>738</v>
      </c>
      <c r="D151" t="s">
        <v>126</v>
      </c>
      <c r="E151" t="s">
        <v>216</v>
      </c>
      <c r="F151" t="s">
        <v>517</v>
      </c>
      <c r="G151">
        <v>612449</v>
      </c>
      <c r="H151">
        <v>0.06</v>
      </c>
      <c r="I151">
        <v>0.03</v>
      </c>
      <c r="J151">
        <v>18373.47</v>
      </c>
      <c r="K151">
        <v>18373.47</v>
      </c>
      <c r="L151">
        <v>0.47</v>
      </c>
      <c r="M151">
        <v>1</v>
      </c>
      <c r="N151">
        <v>18373</v>
      </c>
      <c r="O151" t="s">
        <v>737</v>
      </c>
      <c r="P151">
        <v>18373</v>
      </c>
    </row>
    <row r="152" spans="1:16" x14ac:dyDescent="0.3">
      <c r="A152" s="67" t="str">
        <f t="shared" si="2"/>
        <v>5350154</v>
      </c>
      <c r="B152" t="s">
        <v>520</v>
      </c>
      <c r="C152" t="s">
        <v>738</v>
      </c>
      <c r="D152" t="s">
        <v>128</v>
      </c>
      <c r="E152" t="s">
        <v>216</v>
      </c>
      <c r="F152" t="s">
        <v>519</v>
      </c>
      <c r="G152">
        <v>13792419</v>
      </c>
      <c r="H152">
        <v>0.06</v>
      </c>
      <c r="I152">
        <v>0.03</v>
      </c>
      <c r="J152">
        <v>413772.57</v>
      </c>
      <c r="K152">
        <v>413772.57</v>
      </c>
      <c r="L152">
        <v>0.56999999999999995</v>
      </c>
      <c r="M152">
        <v>1</v>
      </c>
      <c r="N152">
        <v>413772</v>
      </c>
      <c r="O152" t="s">
        <v>737</v>
      </c>
      <c r="P152">
        <v>413772</v>
      </c>
    </row>
    <row r="153" spans="1:16" x14ac:dyDescent="0.3">
      <c r="A153" s="67" t="str">
        <f t="shared" si="2"/>
        <v>5450155</v>
      </c>
      <c r="B153" t="s">
        <v>522</v>
      </c>
      <c r="C153" t="s">
        <v>738</v>
      </c>
      <c r="D153" t="s">
        <v>130</v>
      </c>
      <c r="E153" t="s">
        <v>216</v>
      </c>
      <c r="F153" t="s">
        <v>521</v>
      </c>
      <c r="G153">
        <v>3065710</v>
      </c>
      <c r="H153">
        <v>0.06</v>
      </c>
      <c r="I153">
        <v>0.03</v>
      </c>
      <c r="J153">
        <v>91971.3</v>
      </c>
      <c r="K153">
        <v>91971.3</v>
      </c>
      <c r="L153">
        <v>0.3</v>
      </c>
      <c r="M153">
        <v>1</v>
      </c>
      <c r="N153">
        <v>91971</v>
      </c>
      <c r="O153" t="s">
        <v>737</v>
      </c>
      <c r="P153">
        <v>91971</v>
      </c>
    </row>
    <row r="154" spans="1:16" x14ac:dyDescent="0.3">
      <c r="A154" s="67" t="str">
        <f t="shared" si="2"/>
        <v>5450156</v>
      </c>
      <c r="B154" t="s">
        <v>524</v>
      </c>
      <c r="C154" t="s">
        <v>738</v>
      </c>
      <c r="D154" t="s">
        <v>130</v>
      </c>
      <c r="E154" t="s">
        <v>216</v>
      </c>
      <c r="F154" t="s">
        <v>523</v>
      </c>
      <c r="G154">
        <v>99855</v>
      </c>
      <c r="H154">
        <v>0.06</v>
      </c>
      <c r="I154">
        <v>0.03</v>
      </c>
      <c r="J154">
        <v>2995.65</v>
      </c>
      <c r="K154">
        <v>2995.65</v>
      </c>
      <c r="L154">
        <v>0.65</v>
      </c>
      <c r="M154">
        <v>1</v>
      </c>
      <c r="N154">
        <v>2995</v>
      </c>
      <c r="O154" t="s">
        <v>737</v>
      </c>
      <c r="P154">
        <v>2995</v>
      </c>
    </row>
    <row r="155" spans="1:16" x14ac:dyDescent="0.3">
      <c r="A155" s="67" t="str">
        <f t="shared" si="2"/>
        <v>5450157</v>
      </c>
      <c r="B155" t="s">
        <v>526</v>
      </c>
      <c r="C155" t="s">
        <v>738</v>
      </c>
      <c r="D155" t="s">
        <v>130</v>
      </c>
      <c r="E155" t="s">
        <v>216</v>
      </c>
      <c r="F155" t="s">
        <v>525</v>
      </c>
      <c r="G155">
        <v>130064</v>
      </c>
      <c r="H155">
        <v>0.06</v>
      </c>
      <c r="I155">
        <v>0.03</v>
      </c>
      <c r="J155">
        <v>3901.92</v>
      </c>
      <c r="K155">
        <v>3901.92</v>
      </c>
      <c r="L155">
        <v>0.92</v>
      </c>
      <c r="M155">
        <v>1</v>
      </c>
      <c r="N155">
        <v>3901</v>
      </c>
      <c r="O155" t="s">
        <v>737</v>
      </c>
      <c r="P155">
        <v>3901</v>
      </c>
    </row>
    <row r="156" spans="1:16" x14ac:dyDescent="0.3">
      <c r="A156" s="67" t="str">
        <f t="shared" si="2"/>
        <v>5450158</v>
      </c>
      <c r="B156" t="s">
        <v>528</v>
      </c>
      <c r="C156" t="s">
        <v>738</v>
      </c>
      <c r="D156" t="s">
        <v>130</v>
      </c>
      <c r="E156" t="s">
        <v>216</v>
      </c>
      <c r="F156" t="s">
        <v>527</v>
      </c>
      <c r="G156">
        <v>275973</v>
      </c>
      <c r="H156">
        <v>0.06</v>
      </c>
      <c r="I156">
        <v>0.03</v>
      </c>
      <c r="J156">
        <v>8279.19</v>
      </c>
      <c r="K156">
        <v>8279.19</v>
      </c>
      <c r="L156">
        <v>0.19</v>
      </c>
      <c r="M156">
        <v>1</v>
      </c>
      <c r="N156">
        <v>8279</v>
      </c>
      <c r="O156" t="s">
        <v>737</v>
      </c>
      <c r="P156">
        <v>8279</v>
      </c>
    </row>
    <row r="157" spans="1:16" x14ac:dyDescent="0.3">
      <c r="A157" s="67" t="str">
        <f t="shared" si="2"/>
        <v>5450159</v>
      </c>
      <c r="B157" t="s">
        <v>530</v>
      </c>
      <c r="C157" t="s">
        <v>738</v>
      </c>
      <c r="D157" t="s">
        <v>130</v>
      </c>
      <c r="E157" t="s">
        <v>216</v>
      </c>
      <c r="F157" t="s">
        <v>529</v>
      </c>
      <c r="G157">
        <v>221116</v>
      </c>
      <c r="H157">
        <v>0.06</v>
      </c>
      <c r="I157">
        <v>0.03</v>
      </c>
      <c r="J157">
        <v>6633.48</v>
      </c>
      <c r="K157">
        <v>6633.48</v>
      </c>
      <c r="L157">
        <v>0.48</v>
      </c>
      <c r="M157">
        <v>1</v>
      </c>
      <c r="N157">
        <v>6633</v>
      </c>
      <c r="O157" t="s">
        <v>737</v>
      </c>
      <c r="P157">
        <v>6633</v>
      </c>
    </row>
    <row r="158" spans="1:16" x14ac:dyDescent="0.3">
      <c r="A158" s="67" t="str">
        <f t="shared" si="2"/>
        <v>5550160</v>
      </c>
      <c r="B158" t="s">
        <v>532</v>
      </c>
      <c r="C158" t="s">
        <v>738</v>
      </c>
      <c r="D158" t="s">
        <v>132</v>
      </c>
      <c r="E158" t="s">
        <v>216</v>
      </c>
      <c r="F158" t="s">
        <v>531</v>
      </c>
      <c r="G158">
        <v>3809515</v>
      </c>
      <c r="H158">
        <v>0.06</v>
      </c>
      <c r="I158">
        <v>0.03</v>
      </c>
      <c r="J158">
        <v>114285.45</v>
      </c>
      <c r="K158">
        <v>114285.45</v>
      </c>
      <c r="L158">
        <v>0.45</v>
      </c>
      <c r="M158">
        <v>1</v>
      </c>
      <c r="N158">
        <v>114285</v>
      </c>
      <c r="O158" t="s">
        <v>737</v>
      </c>
      <c r="P158">
        <v>114285</v>
      </c>
    </row>
    <row r="159" spans="1:16" x14ac:dyDescent="0.3">
      <c r="A159" s="67" t="str">
        <f t="shared" si="2"/>
        <v>5550161</v>
      </c>
      <c r="B159" t="s">
        <v>534</v>
      </c>
      <c r="C159" t="s">
        <v>738</v>
      </c>
      <c r="D159" t="s">
        <v>132</v>
      </c>
      <c r="E159" t="s">
        <v>216</v>
      </c>
      <c r="F159" t="s">
        <v>533</v>
      </c>
      <c r="G159">
        <v>1912829</v>
      </c>
      <c r="H159">
        <v>0.06</v>
      </c>
      <c r="I159">
        <v>0.03</v>
      </c>
      <c r="J159">
        <v>57384.87</v>
      </c>
      <c r="K159">
        <v>57384.87</v>
      </c>
      <c r="L159">
        <v>0.87</v>
      </c>
      <c r="M159">
        <v>1</v>
      </c>
      <c r="N159">
        <v>57384</v>
      </c>
      <c r="O159" t="s">
        <v>737</v>
      </c>
      <c r="P159">
        <v>57384</v>
      </c>
    </row>
    <row r="160" spans="1:16" x14ac:dyDescent="0.3">
      <c r="A160" s="67" t="str">
        <f t="shared" si="2"/>
        <v>5650162</v>
      </c>
      <c r="B160" t="s">
        <v>536</v>
      </c>
      <c r="C160" t="s">
        <v>738</v>
      </c>
      <c r="D160" t="s">
        <v>134</v>
      </c>
      <c r="E160" t="s">
        <v>216</v>
      </c>
      <c r="F160" t="s">
        <v>535</v>
      </c>
      <c r="G160">
        <v>360763</v>
      </c>
      <c r="H160">
        <v>0.06</v>
      </c>
      <c r="I160">
        <v>0.03</v>
      </c>
      <c r="J160">
        <v>10822.89</v>
      </c>
      <c r="K160">
        <v>10822.89</v>
      </c>
      <c r="L160">
        <v>0.89</v>
      </c>
      <c r="M160">
        <v>1</v>
      </c>
      <c r="N160">
        <v>10822</v>
      </c>
      <c r="O160" t="s">
        <v>737</v>
      </c>
      <c r="P160">
        <v>10822</v>
      </c>
    </row>
    <row r="161" spans="1:16" x14ac:dyDescent="0.3">
      <c r="A161" s="67" t="str">
        <f t="shared" si="2"/>
        <v>5650163</v>
      </c>
      <c r="B161" t="s">
        <v>538</v>
      </c>
      <c r="C161" t="s">
        <v>738</v>
      </c>
      <c r="D161" t="s">
        <v>134</v>
      </c>
      <c r="E161" t="s">
        <v>216</v>
      </c>
      <c r="F161" t="s">
        <v>537</v>
      </c>
      <c r="G161">
        <v>256952</v>
      </c>
      <c r="H161">
        <v>0.06</v>
      </c>
      <c r="I161">
        <v>0.03</v>
      </c>
      <c r="J161">
        <v>7708.56</v>
      </c>
      <c r="K161">
        <v>7708.56</v>
      </c>
      <c r="L161">
        <v>0.56000000000000005</v>
      </c>
      <c r="M161">
        <v>1</v>
      </c>
      <c r="N161">
        <v>7708</v>
      </c>
      <c r="O161" t="s">
        <v>737</v>
      </c>
      <c r="P161">
        <v>7708</v>
      </c>
    </row>
    <row r="162" spans="1:16" x14ac:dyDescent="0.3">
      <c r="A162" s="67" t="str">
        <f t="shared" si="2"/>
        <v>5650164</v>
      </c>
      <c r="B162" t="s">
        <v>540</v>
      </c>
      <c r="C162" t="s">
        <v>738</v>
      </c>
      <c r="D162" t="s">
        <v>134</v>
      </c>
      <c r="E162" t="s">
        <v>216</v>
      </c>
      <c r="F162" t="s">
        <v>539</v>
      </c>
      <c r="G162">
        <v>306861</v>
      </c>
      <c r="H162">
        <v>0.06</v>
      </c>
      <c r="I162">
        <v>0.03</v>
      </c>
      <c r="J162">
        <v>9205.83</v>
      </c>
      <c r="K162">
        <v>9205.83</v>
      </c>
      <c r="L162">
        <v>0.83</v>
      </c>
      <c r="M162">
        <v>1</v>
      </c>
      <c r="N162">
        <v>9205</v>
      </c>
      <c r="O162" t="s">
        <v>737</v>
      </c>
      <c r="P162">
        <v>9205</v>
      </c>
    </row>
    <row r="163" spans="1:16" x14ac:dyDescent="0.3">
      <c r="A163" s="67" t="str">
        <f t="shared" si="2"/>
        <v>5650166</v>
      </c>
      <c r="B163" t="s">
        <v>542</v>
      </c>
      <c r="C163" t="s">
        <v>738</v>
      </c>
      <c r="D163" t="s">
        <v>134</v>
      </c>
      <c r="E163" t="s">
        <v>216</v>
      </c>
      <c r="F163" t="s">
        <v>541</v>
      </c>
      <c r="G163">
        <v>1314529</v>
      </c>
      <c r="H163">
        <v>0.06</v>
      </c>
      <c r="I163">
        <v>0.03</v>
      </c>
      <c r="J163">
        <v>39435.870000000003</v>
      </c>
      <c r="K163">
        <v>39435.870000000003</v>
      </c>
      <c r="L163">
        <v>0.87</v>
      </c>
      <c r="M163">
        <v>1</v>
      </c>
      <c r="N163">
        <v>39435</v>
      </c>
      <c r="O163" t="s">
        <v>737</v>
      </c>
      <c r="P163">
        <v>39435</v>
      </c>
    </row>
    <row r="164" spans="1:16" x14ac:dyDescent="0.3">
      <c r="A164" s="67" t="str">
        <f t="shared" si="2"/>
        <v>5750167</v>
      </c>
      <c r="B164" t="s">
        <v>544</v>
      </c>
      <c r="C164" t="s">
        <v>738</v>
      </c>
      <c r="D164" t="s">
        <v>136</v>
      </c>
      <c r="E164" t="s">
        <v>216</v>
      </c>
      <c r="F164" t="s">
        <v>543</v>
      </c>
      <c r="G164">
        <v>2871662</v>
      </c>
      <c r="H164">
        <v>0.06</v>
      </c>
      <c r="I164">
        <v>0.03</v>
      </c>
      <c r="J164">
        <v>86149.86</v>
      </c>
      <c r="K164">
        <v>86149.86</v>
      </c>
      <c r="L164">
        <v>0.86</v>
      </c>
      <c r="M164">
        <v>1</v>
      </c>
      <c r="N164">
        <v>86149</v>
      </c>
      <c r="O164" t="s">
        <v>737</v>
      </c>
      <c r="P164">
        <v>86149</v>
      </c>
    </row>
    <row r="165" spans="1:16" x14ac:dyDescent="0.3">
      <c r="A165" s="67" t="str">
        <f t="shared" si="2"/>
        <v>5750168</v>
      </c>
      <c r="B165" t="s">
        <v>546</v>
      </c>
      <c r="C165" t="s">
        <v>738</v>
      </c>
      <c r="D165" t="s">
        <v>136</v>
      </c>
      <c r="E165" t="s">
        <v>216</v>
      </c>
      <c r="F165" t="s">
        <v>545</v>
      </c>
      <c r="G165">
        <v>643257</v>
      </c>
      <c r="H165">
        <v>0.06</v>
      </c>
      <c r="I165">
        <v>0.03</v>
      </c>
      <c r="J165">
        <v>19297.71</v>
      </c>
      <c r="K165">
        <v>19297.71</v>
      </c>
      <c r="L165">
        <v>0.71</v>
      </c>
      <c r="M165">
        <v>1</v>
      </c>
      <c r="N165">
        <v>19297</v>
      </c>
      <c r="O165" t="s">
        <v>737</v>
      </c>
      <c r="P165">
        <v>19297</v>
      </c>
    </row>
    <row r="166" spans="1:16" x14ac:dyDescent="0.3">
      <c r="A166" s="67" t="str">
        <f t="shared" si="2"/>
        <v>5750169</v>
      </c>
      <c r="B166" t="s">
        <v>548</v>
      </c>
      <c r="C166" t="s">
        <v>738</v>
      </c>
      <c r="D166" t="s">
        <v>136</v>
      </c>
      <c r="E166" t="s">
        <v>216</v>
      </c>
      <c r="F166" t="s">
        <v>547</v>
      </c>
      <c r="G166">
        <v>2014850</v>
      </c>
      <c r="H166">
        <v>0.06</v>
      </c>
      <c r="I166">
        <v>0.03</v>
      </c>
      <c r="J166">
        <v>60445.5</v>
      </c>
      <c r="K166">
        <v>60445.5</v>
      </c>
      <c r="L166">
        <v>0.5</v>
      </c>
      <c r="M166">
        <v>1</v>
      </c>
      <c r="N166">
        <v>60445</v>
      </c>
      <c r="O166" t="s">
        <v>737</v>
      </c>
      <c r="P166">
        <v>60445</v>
      </c>
    </row>
    <row r="167" spans="1:16" x14ac:dyDescent="0.3">
      <c r="A167" s="67" t="str">
        <f t="shared" si="2"/>
        <v>5850170</v>
      </c>
      <c r="B167" t="s">
        <v>550</v>
      </c>
      <c r="C167" t="s">
        <v>738</v>
      </c>
      <c r="D167" t="s">
        <v>138</v>
      </c>
      <c r="E167" t="s">
        <v>216</v>
      </c>
      <c r="F167" t="s">
        <v>549</v>
      </c>
      <c r="G167">
        <v>256993</v>
      </c>
      <c r="H167">
        <v>0.06</v>
      </c>
      <c r="I167">
        <v>0.03</v>
      </c>
      <c r="J167">
        <v>7709.79</v>
      </c>
      <c r="K167">
        <v>7709.79</v>
      </c>
      <c r="L167">
        <v>0.79</v>
      </c>
      <c r="M167">
        <v>1</v>
      </c>
      <c r="N167">
        <v>7709</v>
      </c>
      <c r="O167" t="s">
        <v>737</v>
      </c>
      <c r="P167">
        <v>7709</v>
      </c>
    </row>
    <row r="168" spans="1:16" x14ac:dyDescent="0.3">
      <c r="A168" s="67" t="str">
        <f t="shared" si="2"/>
        <v>5950171</v>
      </c>
      <c r="B168" t="s">
        <v>552</v>
      </c>
      <c r="C168" t="s">
        <v>738</v>
      </c>
      <c r="D168" t="s">
        <v>140</v>
      </c>
      <c r="E168" t="s">
        <v>216</v>
      </c>
      <c r="F168" t="s">
        <v>551</v>
      </c>
      <c r="G168">
        <v>316203</v>
      </c>
      <c r="H168">
        <v>0.06</v>
      </c>
      <c r="I168">
        <v>0.03</v>
      </c>
      <c r="J168">
        <v>9486.09</v>
      </c>
      <c r="K168">
        <v>9486.09</v>
      </c>
      <c r="L168">
        <v>0.09</v>
      </c>
      <c r="M168">
        <v>1</v>
      </c>
      <c r="N168">
        <v>9486</v>
      </c>
      <c r="O168" t="s">
        <v>737</v>
      </c>
      <c r="P168">
        <v>9486</v>
      </c>
    </row>
    <row r="169" spans="1:16" x14ac:dyDescent="0.3">
      <c r="A169" s="67" t="str">
        <f t="shared" si="2"/>
        <v>5950172</v>
      </c>
      <c r="B169" t="s">
        <v>554</v>
      </c>
      <c r="C169" t="s">
        <v>738</v>
      </c>
      <c r="D169" t="s">
        <v>140</v>
      </c>
      <c r="E169" t="s">
        <v>216</v>
      </c>
      <c r="F169" t="s">
        <v>553</v>
      </c>
      <c r="G169">
        <v>474200</v>
      </c>
      <c r="H169">
        <v>0.06</v>
      </c>
      <c r="I169">
        <v>0.03</v>
      </c>
      <c r="J169">
        <v>14226</v>
      </c>
      <c r="K169">
        <v>14226</v>
      </c>
      <c r="L169">
        <v>0</v>
      </c>
      <c r="M169">
        <v>0</v>
      </c>
      <c r="N169">
        <v>14226</v>
      </c>
      <c r="O169">
        <v>14225</v>
      </c>
      <c r="P169">
        <v>14225</v>
      </c>
    </row>
    <row r="170" spans="1:16" x14ac:dyDescent="0.3">
      <c r="A170" s="67" t="str">
        <f t="shared" si="2"/>
        <v>5950173</v>
      </c>
      <c r="B170" t="s">
        <v>556</v>
      </c>
      <c r="C170" t="s">
        <v>738</v>
      </c>
      <c r="D170" t="s">
        <v>140</v>
      </c>
      <c r="E170" t="s">
        <v>216</v>
      </c>
      <c r="F170" t="s">
        <v>555</v>
      </c>
      <c r="G170">
        <v>670380</v>
      </c>
      <c r="H170">
        <v>0.06</v>
      </c>
      <c r="I170">
        <v>0.03</v>
      </c>
      <c r="J170">
        <v>20111.400000000001</v>
      </c>
      <c r="K170">
        <v>20111.400000000001</v>
      </c>
      <c r="L170">
        <v>0.4</v>
      </c>
      <c r="M170">
        <v>1</v>
      </c>
      <c r="N170">
        <v>20111</v>
      </c>
      <c r="O170" t="s">
        <v>737</v>
      </c>
      <c r="P170">
        <v>20111</v>
      </c>
    </row>
    <row r="171" spans="1:16" x14ac:dyDescent="0.3">
      <c r="A171" s="67" t="str">
        <f t="shared" si="2"/>
        <v>6050264</v>
      </c>
      <c r="B171" t="s">
        <v>558</v>
      </c>
      <c r="C171" t="s">
        <v>738</v>
      </c>
      <c r="D171" t="s">
        <v>142</v>
      </c>
      <c r="E171" t="s">
        <v>216</v>
      </c>
      <c r="F171" t="s">
        <v>557</v>
      </c>
      <c r="G171">
        <v>1648717</v>
      </c>
      <c r="H171">
        <v>0.06</v>
      </c>
      <c r="I171">
        <v>0.03</v>
      </c>
      <c r="J171">
        <v>49461.51</v>
      </c>
      <c r="K171">
        <v>49461.51</v>
      </c>
      <c r="L171">
        <v>0.51</v>
      </c>
      <c r="M171">
        <v>1</v>
      </c>
      <c r="N171">
        <v>49461</v>
      </c>
      <c r="O171" t="s">
        <v>737</v>
      </c>
      <c r="P171">
        <v>49461</v>
      </c>
    </row>
    <row r="172" spans="1:16" x14ac:dyDescent="0.3">
      <c r="A172" s="67" t="str">
        <f t="shared" si="2"/>
        <v>6150176</v>
      </c>
      <c r="B172" t="s">
        <v>560</v>
      </c>
      <c r="C172" t="s">
        <v>738</v>
      </c>
      <c r="D172" t="s">
        <v>144</v>
      </c>
      <c r="E172" t="s">
        <v>216</v>
      </c>
      <c r="F172" t="s">
        <v>559</v>
      </c>
      <c r="G172">
        <v>122819</v>
      </c>
      <c r="H172">
        <v>0.06</v>
      </c>
      <c r="I172">
        <v>0.03</v>
      </c>
      <c r="J172">
        <v>3684.57</v>
      </c>
      <c r="K172">
        <v>3684.57</v>
      </c>
      <c r="L172">
        <v>0.56999999999999995</v>
      </c>
      <c r="M172">
        <v>1</v>
      </c>
      <c r="N172">
        <v>3684</v>
      </c>
      <c r="O172" t="s">
        <v>737</v>
      </c>
      <c r="P172">
        <v>3684</v>
      </c>
    </row>
    <row r="173" spans="1:16" x14ac:dyDescent="0.3">
      <c r="A173" s="67" t="str">
        <f t="shared" si="2"/>
        <v>6150292</v>
      </c>
      <c r="B173" t="s">
        <v>763</v>
      </c>
      <c r="C173" t="s">
        <v>738</v>
      </c>
      <c r="D173" t="s">
        <v>144</v>
      </c>
      <c r="E173" t="s">
        <v>216</v>
      </c>
      <c r="F173" t="s">
        <v>561</v>
      </c>
      <c r="G173">
        <v>660144</v>
      </c>
      <c r="H173">
        <v>0.06</v>
      </c>
      <c r="I173">
        <v>0.03</v>
      </c>
      <c r="J173">
        <v>19804.32</v>
      </c>
      <c r="K173">
        <v>19804.32</v>
      </c>
      <c r="L173">
        <v>0.32</v>
      </c>
      <c r="M173">
        <v>1</v>
      </c>
      <c r="N173">
        <v>19804</v>
      </c>
      <c r="O173" t="s">
        <v>737</v>
      </c>
      <c r="P173">
        <v>19804</v>
      </c>
    </row>
    <row r="174" spans="1:16" x14ac:dyDescent="0.3">
      <c r="A174" s="67" t="str">
        <f t="shared" si="2"/>
        <v>6250324</v>
      </c>
      <c r="B174" t="s">
        <v>564</v>
      </c>
      <c r="C174" t="s">
        <v>738</v>
      </c>
      <c r="D174" t="s">
        <v>146</v>
      </c>
      <c r="E174" t="s">
        <v>216</v>
      </c>
      <c r="F174" t="s">
        <v>563</v>
      </c>
      <c r="G174">
        <v>1395922</v>
      </c>
      <c r="H174">
        <v>0.06</v>
      </c>
      <c r="I174">
        <v>0.03</v>
      </c>
      <c r="J174">
        <v>41877.660000000003</v>
      </c>
      <c r="K174">
        <v>41877.660000000003</v>
      </c>
      <c r="L174">
        <v>0.66</v>
      </c>
      <c r="M174">
        <v>1</v>
      </c>
      <c r="N174">
        <v>41877</v>
      </c>
      <c r="O174" t="s">
        <v>737</v>
      </c>
      <c r="P174">
        <v>41877</v>
      </c>
    </row>
    <row r="175" spans="1:16" x14ac:dyDescent="0.3">
      <c r="A175" s="67" t="str">
        <f t="shared" si="2"/>
        <v>6350288</v>
      </c>
      <c r="B175" t="s">
        <v>566</v>
      </c>
      <c r="C175" t="s">
        <v>738</v>
      </c>
      <c r="D175" t="s">
        <v>148</v>
      </c>
      <c r="E175" t="s">
        <v>216</v>
      </c>
      <c r="F175" t="s">
        <v>565</v>
      </c>
      <c r="G175">
        <v>817173</v>
      </c>
      <c r="H175">
        <v>0.06</v>
      </c>
      <c r="I175">
        <v>0.03</v>
      </c>
      <c r="J175">
        <v>24515.19</v>
      </c>
      <c r="K175">
        <v>24515.19</v>
      </c>
      <c r="L175">
        <v>0.19</v>
      </c>
      <c r="M175">
        <v>1</v>
      </c>
      <c r="N175">
        <v>24515</v>
      </c>
      <c r="O175" t="s">
        <v>737</v>
      </c>
      <c r="P175">
        <v>24515</v>
      </c>
    </row>
    <row r="176" spans="1:16" x14ac:dyDescent="0.3">
      <c r="A176" s="67" t="str">
        <f t="shared" si="2"/>
        <v>6450184</v>
      </c>
      <c r="B176" t="s">
        <v>568</v>
      </c>
      <c r="C176" t="s">
        <v>738</v>
      </c>
      <c r="D176" t="s">
        <v>150</v>
      </c>
      <c r="E176" t="s">
        <v>216</v>
      </c>
      <c r="F176" t="s">
        <v>567</v>
      </c>
      <c r="G176">
        <v>4723213</v>
      </c>
      <c r="H176">
        <v>0.06</v>
      </c>
      <c r="I176">
        <v>0.03</v>
      </c>
      <c r="J176">
        <v>141696.39000000001</v>
      </c>
      <c r="K176">
        <v>141696.39000000001</v>
      </c>
      <c r="L176">
        <v>0.39</v>
      </c>
      <c r="M176">
        <v>1</v>
      </c>
      <c r="N176">
        <v>141696</v>
      </c>
      <c r="O176" t="s">
        <v>737</v>
      </c>
      <c r="P176">
        <v>141696</v>
      </c>
    </row>
    <row r="177" spans="1:16" x14ac:dyDescent="0.3">
      <c r="A177" s="67" t="str">
        <f t="shared" si="2"/>
        <v>6450185</v>
      </c>
      <c r="B177" t="s">
        <v>570</v>
      </c>
      <c r="C177" t="s">
        <v>738</v>
      </c>
      <c r="D177" t="s">
        <v>150</v>
      </c>
      <c r="E177" t="s">
        <v>216</v>
      </c>
      <c r="F177" t="s">
        <v>569</v>
      </c>
      <c r="G177">
        <v>9701283</v>
      </c>
      <c r="H177">
        <v>0.06</v>
      </c>
      <c r="I177">
        <v>0.03</v>
      </c>
      <c r="J177">
        <v>291038.49</v>
      </c>
      <c r="K177">
        <v>291038.49</v>
      </c>
      <c r="L177">
        <v>0.49</v>
      </c>
      <c r="M177">
        <v>1</v>
      </c>
      <c r="N177">
        <v>291038</v>
      </c>
      <c r="O177" t="s">
        <v>737</v>
      </c>
      <c r="P177">
        <v>291038</v>
      </c>
    </row>
    <row r="178" spans="1:16" x14ac:dyDescent="0.3">
      <c r="A178" s="67" t="str">
        <f t="shared" si="2"/>
        <v>6550187</v>
      </c>
      <c r="B178" t="s">
        <v>572</v>
      </c>
      <c r="C178" t="s">
        <v>738</v>
      </c>
      <c r="D178" t="s">
        <v>152</v>
      </c>
      <c r="E178" t="s">
        <v>216</v>
      </c>
      <c r="F178" t="s">
        <v>571</v>
      </c>
      <c r="G178">
        <v>318500</v>
      </c>
      <c r="H178">
        <v>0.06</v>
      </c>
      <c r="I178">
        <v>0.03</v>
      </c>
      <c r="J178">
        <v>9555</v>
      </c>
      <c r="K178">
        <v>9555</v>
      </c>
      <c r="L178">
        <v>0</v>
      </c>
      <c r="M178">
        <v>0</v>
      </c>
      <c r="N178">
        <v>9555</v>
      </c>
      <c r="O178">
        <v>9554</v>
      </c>
      <c r="P178">
        <v>9554</v>
      </c>
    </row>
    <row r="179" spans="1:16" x14ac:dyDescent="0.3">
      <c r="A179" s="67" t="str">
        <f t="shared" si="2"/>
        <v>6550188</v>
      </c>
      <c r="B179" t="s">
        <v>574</v>
      </c>
      <c r="C179" t="s">
        <v>738</v>
      </c>
      <c r="D179" t="s">
        <v>152</v>
      </c>
      <c r="E179" t="s">
        <v>216</v>
      </c>
      <c r="F179" t="s">
        <v>573</v>
      </c>
      <c r="G179">
        <v>475055</v>
      </c>
      <c r="H179">
        <v>0.06</v>
      </c>
      <c r="I179">
        <v>0.03</v>
      </c>
      <c r="J179">
        <v>14251.65</v>
      </c>
      <c r="K179">
        <v>14251.65</v>
      </c>
      <c r="L179">
        <v>0.65</v>
      </c>
      <c r="M179">
        <v>1</v>
      </c>
      <c r="N179">
        <v>14251</v>
      </c>
      <c r="O179" t="s">
        <v>737</v>
      </c>
      <c r="P179">
        <v>14251</v>
      </c>
    </row>
    <row r="180" spans="1:16" x14ac:dyDescent="0.3">
      <c r="A180" s="67" t="str">
        <f t="shared" si="2"/>
        <v>6550269</v>
      </c>
      <c r="B180" t="s">
        <v>576</v>
      </c>
      <c r="C180" t="s">
        <v>738</v>
      </c>
      <c r="D180" t="s">
        <v>152</v>
      </c>
      <c r="E180" t="s">
        <v>216</v>
      </c>
      <c r="F180" t="s">
        <v>575</v>
      </c>
      <c r="G180">
        <v>2324742</v>
      </c>
      <c r="H180">
        <v>0.06</v>
      </c>
      <c r="I180">
        <v>0.03</v>
      </c>
      <c r="J180">
        <v>69742.259999999995</v>
      </c>
      <c r="K180">
        <v>69742.259999999995</v>
      </c>
      <c r="L180">
        <v>0.26</v>
      </c>
      <c r="M180">
        <v>1</v>
      </c>
      <c r="N180">
        <v>69742</v>
      </c>
      <c r="O180" t="s">
        <v>737</v>
      </c>
      <c r="P180">
        <v>69742</v>
      </c>
    </row>
    <row r="181" spans="1:16" x14ac:dyDescent="0.3">
      <c r="A181" s="67" t="str">
        <f t="shared" si="2"/>
        <v>6650189</v>
      </c>
      <c r="B181" t="s">
        <v>578</v>
      </c>
      <c r="C181" t="s">
        <v>738</v>
      </c>
      <c r="D181" t="s">
        <v>154</v>
      </c>
      <c r="E181" t="s">
        <v>216</v>
      </c>
      <c r="F181" t="s">
        <v>577</v>
      </c>
      <c r="G181">
        <v>320702</v>
      </c>
      <c r="H181">
        <v>0.06</v>
      </c>
      <c r="I181">
        <v>0.03</v>
      </c>
      <c r="J181">
        <v>9621.06</v>
      </c>
      <c r="K181">
        <v>9621.06</v>
      </c>
      <c r="L181">
        <v>0.06</v>
      </c>
      <c r="M181">
        <v>1</v>
      </c>
      <c r="N181">
        <v>9621</v>
      </c>
      <c r="O181" t="s">
        <v>737</v>
      </c>
      <c r="P181">
        <v>9621</v>
      </c>
    </row>
    <row r="182" spans="1:16" x14ac:dyDescent="0.3">
      <c r="A182" s="67" t="str">
        <f t="shared" si="2"/>
        <v>6650190</v>
      </c>
      <c r="B182" t="s">
        <v>580</v>
      </c>
      <c r="C182" t="s">
        <v>738</v>
      </c>
      <c r="D182" t="s">
        <v>154</v>
      </c>
      <c r="E182" t="s">
        <v>216</v>
      </c>
      <c r="F182" t="s">
        <v>579</v>
      </c>
      <c r="G182">
        <v>170892</v>
      </c>
      <c r="H182">
        <v>0.06</v>
      </c>
      <c r="I182">
        <v>0.03</v>
      </c>
      <c r="J182">
        <v>5126.76</v>
      </c>
      <c r="K182">
        <v>5126.76</v>
      </c>
      <c r="L182">
        <v>0.76</v>
      </c>
      <c r="M182">
        <v>1</v>
      </c>
      <c r="N182">
        <v>5126</v>
      </c>
      <c r="O182" t="s">
        <v>737</v>
      </c>
      <c r="P182">
        <v>5126</v>
      </c>
    </row>
    <row r="183" spans="1:16" x14ac:dyDescent="0.3">
      <c r="A183" s="67" t="str">
        <f t="shared" si="2"/>
        <v>6650191</v>
      </c>
      <c r="B183" t="s">
        <v>582</v>
      </c>
      <c r="C183" t="s">
        <v>738</v>
      </c>
      <c r="D183" t="s">
        <v>154</v>
      </c>
      <c r="E183" t="s">
        <v>216</v>
      </c>
      <c r="F183" t="s">
        <v>581</v>
      </c>
      <c r="G183">
        <v>1594277</v>
      </c>
      <c r="H183">
        <v>0.06</v>
      </c>
      <c r="I183">
        <v>0.03</v>
      </c>
      <c r="J183">
        <v>47828.31</v>
      </c>
      <c r="K183">
        <v>47828.31</v>
      </c>
      <c r="L183">
        <v>0.31</v>
      </c>
      <c r="M183">
        <v>1</v>
      </c>
      <c r="N183">
        <v>47828</v>
      </c>
      <c r="O183" t="s">
        <v>737</v>
      </c>
      <c r="P183">
        <v>47828</v>
      </c>
    </row>
    <row r="184" spans="1:16" x14ac:dyDescent="0.3">
      <c r="A184" s="67" t="str">
        <f t="shared" si="2"/>
        <v>6750192</v>
      </c>
      <c r="B184" t="s">
        <v>584</v>
      </c>
      <c r="C184" t="s">
        <v>738</v>
      </c>
      <c r="D184" t="s">
        <v>156</v>
      </c>
      <c r="E184" t="s">
        <v>216</v>
      </c>
      <c r="F184" t="s">
        <v>583</v>
      </c>
      <c r="G184">
        <v>123011</v>
      </c>
      <c r="H184">
        <v>0.06</v>
      </c>
      <c r="I184">
        <v>0.03</v>
      </c>
      <c r="J184">
        <v>3690.33</v>
      </c>
      <c r="K184">
        <v>3690.33</v>
      </c>
      <c r="L184">
        <v>0.33</v>
      </c>
      <c r="M184">
        <v>1</v>
      </c>
      <c r="N184">
        <v>3690</v>
      </c>
      <c r="O184" t="s">
        <v>737</v>
      </c>
      <c r="P184">
        <v>3690</v>
      </c>
    </row>
    <row r="185" spans="1:16" x14ac:dyDescent="0.3">
      <c r="A185" s="67" t="str">
        <f t="shared" si="2"/>
        <v>6750193</v>
      </c>
      <c r="B185" t="s">
        <v>586</v>
      </c>
      <c r="C185" t="s">
        <v>738</v>
      </c>
      <c r="D185" t="s">
        <v>156</v>
      </c>
      <c r="E185" t="s">
        <v>216</v>
      </c>
      <c r="F185" t="s">
        <v>585</v>
      </c>
      <c r="G185">
        <v>1439682</v>
      </c>
      <c r="H185">
        <v>0.06</v>
      </c>
      <c r="I185">
        <v>0.03</v>
      </c>
      <c r="J185">
        <v>43190.46</v>
      </c>
      <c r="K185">
        <v>43190.46</v>
      </c>
      <c r="L185">
        <v>0.46</v>
      </c>
      <c r="M185">
        <v>1</v>
      </c>
      <c r="N185">
        <v>43190</v>
      </c>
      <c r="O185" t="s">
        <v>737</v>
      </c>
      <c r="P185">
        <v>43190</v>
      </c>
    </row>
    <row r="186" spans="1:16" x14ac:dyDescent="0.3">
      <c r="A186" s="67" t="str">
        <f t="shared" si="2"/>
        <v>6850194</v>
      </c>
      <c r="B186" t="s">
        <v>588</v>
      </c>
      <c r="C186" t="s">
        <v>738</v>
      </c>
      <c r="D186" t="s">
        <v>158</v>
      </c>
      <c r="E186" t="s">
        <v>216</v>
      </c>
      <c r="F186" t="s">
        <v>587</v>
      </c>
      <c r="G186">
        <v>64188</v>
      </c>
      <c r="H186">
        <v>0.06</v>
      </c>
      <c r="I186">
        <v>0.03</v>
      </c>
      <c r="J186">
        <v>1925.64</v>
      </c>
      <c r="K186">
        <v>1925.64</v>
      </c>
      <c r="L186">
        <v>0.64</v>
      </c>
      <c r="M186">
        <v>1</v>
      </c>
      <c r="N186">
        <v>1925</v>
      </c>
      <c r="O186" t="s">
        <v>737</v>
      </c>
      <c r="P186">
        <v>1925</v>
      </c>
    </row>
    <row r="187" spans="1:16" x14ac:dyDescent="0.3">
      <c r="A187" s="67" t="str">
        <f t="shared" si="2"/>
        <v>6850195</v>
      </c>
      <c r="B187" t="s">
        <v>590</v>
      </c>
      <c r="C187" t="s">
        <v>738</v>
      </c>
      <c r="D187" t="s">
        <v>158</v>
      </c>
      <c r="E187" t="s">
        <v>216</v>
      </c>
      <c r="F187" t="s">
        <v>589</v>
      </c>
      <c r="G187">
        <v>40417</v>
      </c>
      <c r="H187">
        <v>0.06</v>
      </c>
      <c r="I187">
        <v>0.03</v>
      </c>
      <c r="J187">
        <v>1212.51</v>
      </c>
      <c r="K187">
        <v>1212.51</v>
      </c>
      <c r="L187">
        <v>0.51</v>
      </c>
      <c r="M187">
        <v>1</v>
      </c>
      <c r="N187">
        <v>1212</v>
      </c>
      <c r="O187" t="s">
        <v>737</v>
      </c>
      <c r="P187">
        <v>1212</v>
      </c>
    </row>
    <row r="188" spans="1:16" x14ac:dyDescent="0.3">
      <c r="A188" s="67" t="str">
        <f t="shared" si="2"/>
        <v>6850196</v>
      </c>
      <c r="B188" t="s">
        <v>592</v>
      </c>
      <c r="C188" t="s">
        <v>738</v>
      </c>
      <c r="D188" t="s">
        <v>158</v>
      </c>
      <c r="E188" t="s">
        <v>216</v>
      </c>
      <c r="F188" t="s">
        <v>591</v>
      </c>
      <c r="G188">
        <v>213408</v>
      </c>
      <c r="H188">
        <v>0.06</v>
      </c>
      <c r="I188">
        <v>0.03</v>
      </c>
      <c r="J188">
        <v>6402.24</v>
      </c>
      <c r="K188">
        <v>6402.24</v>
      </c>
      <c r="L188">
        <v>0.24</v>
      </c>
      <c r="M188">
        <v>1</v>
      </c>
      <c r="N188">
        <v>6402</v>
      </c>
      <c r="O188" t="s">
        <v>737</v>
      </c>
      <c r="P188">
        <v>6402</v>
      </c>
    </row>
    <row r="189" spans="1:16" x14ac:dyDescent="0.3">
      <c r="A189" s="67" t="str">
        <f t="shared" si="2"/>
        <v>6850197</v>
      </c>
      <c r="B189" t="s">
        <v>594</v>
      </c>
      <c r="C189" t="s">
        <v>738</v>
      </c>
      <c r="D189" t="s">
        <v>158</v>
      </c>
      <c r="E189" t="s">
        <v>216</v>
      </c>
      <c r="F189" t="s">
        <v>593</v>
      </c>
      <c r="G189">
        <v>788720</v>
      </c>
      <c r="H189">
        <v>0.06</v>
      </c>
      <c r="I189">
        <v>0.03</v>
      </c>
      <c r="J189">
        <v>23661.599999999999</v>
      </c>
      <c r="K189">
        <v>23661.599999999999</v>
      </c>
      <c r="L189">
        <v>0.6</v>
      </c>
      <c r="M189">
        <v>1</v>
      </c>
      <c r="N189">
        <v>23661</v>
      </c>
      <c r="O189" t="s">
        <v>737</v>
      </c>
      <c r="P189">
        <v>23661</v>
      </c>
    </row>
    <row r="190" spans="1:16" x14ac:dyDescent="0.3">
      <c r="A190" s="67" t="str">
        <f t="shared" si="2"/>
        <v>6850198</v>
      </c>
      <c r="B190" t="s">
        <v>394</v>
      </c>
      <c r="C190" t="s">
        <v>738</v>
      </c>
      <c r="D190" t="s">
        <v>158</v>
      </c>
      <c r="E190" t="s">
        <v>216</v>
      </c>
      <c r="F190" t="s">
        <v>595</v>
      </c>
      <c r="G190">
        <v>146523</v>
      </c>
      <c r="H190">
        <v>0.06</v>
      </c>
      <c r="I190">
        <v>0.03</v>
      </c>
      <c r="J190">
        <v>4395.6899999999996</v>
      </c>
      <c r="K190">
        <v>4395.6899999999996</v>
      </c>
      <c r="L190">
        <v>0.69</v>
      </c>
      <c r="M190">
        <v>1</v>
      </c>
      <c r="N190">
        <v>4395</v>
      </c>
      <c r="O190" t="s">
        <v>737</v>
      </c>
      <c r="P190">
        <v>4395</v>
      </c>
    </row>
    <row r="191" spans="1:16" x14ac:dyDescent="0.3">
      <c r="A191" s="67" t="str">
        <f t="shared" si="2"/>
        <v>6950199</v>
      </c>
      <c r="B191" t="s">
        <v>336</v>
      </c>
      <c r="C191" t="s">
        <v>738</v>
      </c>
      <c r="D191" t="s">
        <v>160</v>
      </c>
      <c r="E191" t="s">
        <v>216</v>
      </c>
      <c r="F191" t="s">
        <v>335</v>
      </c>
      <c r="G191">
        <v>1839649</v>
      </c>
      <c r="H191">
        <v>0.06</v>
      </c>
      <c r="I191">
        <v>0.03</v>
      </c>
      <c r="J191">
        <v>55189.47</v>
      </c>
      <c r="K191">
        <v>55189.47</v>
      </c>
      <c r="L191">
        <v>0.47</v>
      </c>
      <c r="M191">
        <v>1</v>
      </c>
      <c r="N191">
        <v>55189</v>
      </c>
      <c r="O191" t="s">
        <v>737</v>
      </c>
      <c r="P191">
        <v>55189</v>
      </c>
    </row>
    <row r="192" spans="1:16" x14ac:dyDescent="0.3">
      <c r="A192" s="67" t="str">
        <f t="shared" si="2"/>
        <v>6950200</v>
      </c>
      <c r="B192" t="s">
        <v>597</v>
      </c>
      <c r="C192" t="s">
        <v>738</v>
      </c>
      <c r="D192" t="s">
        <v>160</v>
      </c>
      <c r="E192" t="s">
        <v>216</v>
      </c>
      <c r="F192" t="s">
        <v>596</v>
      </c>
      <c r="G192">
        <v>556054</v>
      </c>
      <c r="H192">
        <v>0.06</v>
      </c>
      <c r="I192">
        <v>0.03</v>
      </c>
      <c r="J192">
        <v>16681.62</v>
      </c>
      <c r="K192">
        <v>16681.62</v>
      </c>
      <c r="L192">
        <v>0.62</v>
      </c>
      <c r="M192">
        <v>1</v>
      </c>
      <c r="N192">
        <v>16681</v>
      </c>
      <c r="O192" t="s">
        <v>737</v>
      </c>
      <c r="P192">
        <v>16681</v>
      </c>
    </row>
    <row r="193" spans="1:16" x14ac:dyDescent="0.3">
      <c r="A193" s="67" t="str">
        <f t="shared" si="2"/>
        <v>7050201</v>
      </c>
      <c r="B193" t="s">
        <v>764</v>
      </c>
      <c r="C193" t="s">
        <v>738</v>
      </c>
      <c r="D193" t="s">
        <v>162</v>
      </c>
      <c r="E193" t="s">
        <v>216</v>
      </c>
      <c r="F193" t="s">
        <v>598</v>
      </c>
      <c r="G193">
        <v>24361</v>
      </c>
      <c r="H193">
        <v>0.06</v>
      </c>
      <c r="I193">
        <v>0.03</v>
      </c>
      <c r="J193">
        <v>730.83</v>
      </c>
      <c r="K193">
        <v>730.83</v>
      </c>
      <c r="L193">
        <v>0.83</v>
      </c>
      <c r="M193">
        <v>1</v>
      </c>
      <c r="N193">
        <v>730</v>
      </c>
      <c r="O193" t="s">
        <v>737</v>
      </c>
      <c r="P193">
        <v>730</v>
      </c>
    </row>
    <row r="194" spans="1:16" x14ac:dyDescent="0.3">
      <c r="A194" s="67" t="str">
        <f t="shared" si="2"/>
        <v>7050202</v>
      </c>
      <c r="B194" t="s">
        <v>601</v>
      </c>
      <c r="C194" t="s">
        <v>738</v>
      </c>
      <c r="D194" t="s">
        <v>162</v>
      </c>
      <c r="E194" t="s">
        <v>216</v>
      </c>
      <c r="F194" t="s">
        <v>600</v>
      </c>
      <c r="G194">
        <v>618864</v>
      </c>
      <c r="H194">
        <v>0.06</v>
      </c>
      <c r="I194">
        <v>0.03</v>
      </c>
      <c r="J194">
        <v>18565.919999999998</v>
      </c>
      <c r="K194">
        <v>18565.919999999998</v>
      </c>
      <c r="L194">
        <v>0.92</v>
      </c>
      <c r="M194">
        <v>1</v>
      </c>
      <c r="N194">
        <v>18565</v>
      </c>
      <c r="O194" t="s">
        <v>737</v>
      </c>
      <c r="P194">
        <v>18565</v>
      </c>
    </row>
    <row r="195" spans="1:16" x14ac:dyDescent="0.3">
      <c r="A195" s="67" t="str">
        <f t="shared" ref="A195:A238" si="3">D195&amp;E195&amp;F195</f>
        <v>7150203</v>
      </c>
      <c r="B195" t="s">
        <v>603</v>
      </c>
      <c r="C195" t="s">
        <v>738</v>
      </c>
      <c r="D195" t="s">
        <v>164</v>
      </c>
      <c r="E195" t="s">
        <v>216</v>
      </c>
      <c r="F195" t="s">
        <v>602</v>
      </c>
      <c r="G195">
        <v>7664531</v>
      </c>
      <c r="H195">
        <v>0.06</v>
      </c>
      <c r="I195">
        <v>0.03</v>
      </c>
      <c r="J195">
        <v>229935.93</v>
      </c>
      <c r="K195">
        <v>229935.93</v>
      </c>
      <c r="L195">
        <v>0.93</v>
      </c>
      <c r="M195">
        <v>1</v>
      </c>
      <c r="N195">
        <v>229935</v>
      </c>
      <c r="O195" t="s">
        <v>737</v>
      </c>
      <c r="P195">
        <v>229935</v>
      </c>
    </row>
    <row r="196" spans="1:16" x14ac:dyDescent="0.3">
      <c r="A196" s="67" t="str">
        <f t="shared" si="3"/>
        <v>7150204</v>
      </c>
      <c r="B196" t="s">
        <v>605</v>
      </c>
      <c r="C196" t="s">
        <v>738</v>
      </c>
      <c r="D196" t="s">
        <v>164</v>
      </c>
      <c r="E196" t="s">
        <v>216</v>
      </c>
      <c r="F196" t="s">
        <v>604</v>
      </c>
      <c r="G196">
        <v>1701712</v>
      </c>
      <c r="H196">
        <v>0.06</v>
      </c>
      <c r="I196">
        <v>0.03</v>
      </c>
      <c r="J196">
        <v>51051.360000000001</v>
      </c>
      <c r="K196">
        <v>51051.360000000001</v>
      </c>
      <c r="L196">
        <v>0.36</v>
      </c>
      <c r="M196">
        <v>1</v>
      </c>
      <c r="N196">
        <v>51051</v>
      </c>
      <c r="O196" t="s">
        <v>737</v>
      </c>
      <c r="P196">
        <v>51051</v>
      </c>
    </row>
    <row r="197" spans="1:16" x14ac:dyDescent="0.3">
      <c r="A197" s="67" t="str">
        <f t="shared" si="3"/>
        <v>7150205</v>
      </c>
      <c r="B197" t="s">
        <v>607</v>
      </c>
      <c r="C197" t="s">
        <v>738</v>
      </c>
      <c r="D197" t="s">
        <v>164</v>
      </c>
      <c r="E197" t="s">
        <v>216</v>
      </c>
      <c r="F197" t="s">
        <v>606</v>
      </c>
      <c r="G197">
        <v>264151</v>
      </c>
      <c r="H197">
        <v>0.06</v>
      </c>
      <c r="I197">
        <v>0.03</v>
      </c>
      <c r="J197">
        <v>7924.53</v>
      </c>
      <c r="K197">
        <v>7924.53</v>
      </c>
      <c r="L197">
        <v>0.53</v>
      </c>
      <c r="M197">
        <v>1</v>
      </c>
      <c r="N197">
        <v>7924</v>
      </c>
      <c r="O197" t="s">
        <v>737</v>
      </c>
      <c r="P197">
        <v>7924</v>
      </c>
    </row>
    <row r="198" spans="1:16" x14ac:dyDescent="0.3">
      <c r="A198" s="67" t="str">
        <f t="shared" si="3"/>
        <v>7150206</v>
      </c>
      <c r="B198" t="s">
        <v>609</v>
      </c>
      <c r="C198" t="s">
        <v>738</v>
      </c>
      <c r="D198" t="s">
        <v>164</v>
      </c>
      <c r="E198" t="s">
        <v>216</v>
      </c>
      <c r="F198" t="s">
        <v>608</v>
      </c>
      <c r="G198">
        <v>30163108</v>
      </c>
      <c r="H198">
        <v>0.06</v>
      </c>
      <c r="I198">
        <v>0.03</v>
      </c>
      <c r="J198">
        <v>904893.24</v>
      </c>
      <c r="K198">
        <v>904893.24</v>
      </c>
      <c r="L198">
        <v>0.24</v>
      </c>
      <c r="M198">
        <v>1</v>
      </c>
      <c r="N198">
        <v>904893</v>
      </c>
      <c r="O198" t="s">
        <v>737</v>
      </c>
      <c r="P198">
        <v>904893</v>
      </c>
    </row>
    <row r="199" spans="1:16" x14ac:dyDescent="0.3">
      <c r="A199" s="67" t="str">
        <f t="shared" si="3"/>
        <v>7250207</v>
      </c>
      <c r="B199" t="s">
        <v>611</v>
      </c>
      <c r="C199" t="s">
        <v>738</v>
      </c>
      <c r="D199" t="s">
        <v>166</v>
      </c>
      <c r="E199" t="s">
        <v>216</v>
      </c>
      <c r="F199" t="s">
        <v>610</v>
      </c>
      <c r="G199">
        <v>1194929</v>
      </c>
      <c r="H199">
        <v>0.06</v>
      </c>
      <c r="I199">
        <v>0.03</v>
      </c>
      <c r="J199">
        <v>35847.870000000003</v>
      </c>
      <c r="K199">
        <v>35847.870000000003</v>
      </c>
      <c r="L199">
        <v>0.87</v>
      </c>
      <c r="M199">
        <v>1</v>
      </c>
      <c r="N199">
        <v>35847</v>
      </c>
      <c r="O199" t="s">
        <v>737</v>
      </c>
      <c r="P199">
        <v>35847</v>
      </c>
    </row>
    <row r="200" spans="1:16" x14ac:dyDescent="0.3">
      <c r="A200" s="67" t="str">
        <f t="shared" si="3"/>
        <v>7350208</v>
      </c>
      <c r="B200" t="s">
        <v>613</v>
      </c>
      <c r="C200" t="s">
        <v>738</v>
      </c>
      <c r="D200" t="s">
        <v>168</v>
      </c>
      <c r="E200" t="s">
        <v>216</v>
      </c>
      <c r="F200" t="s">
        <v>612</v>
      </c>
      <c r="G200">
        <v>2192375</v>
      </c>
      <c r="H200">
        <v>0.06</v>
      </c>
      <c r="I200">
        <v>0.03</v>
      </c>
      <c r="J200">
        <v>65771.25</v>
      </c>
      <c r="K200">
        <v>65771.25</v>
      </c>
      <c r="L200">
        <v>0.25</v>
      </c>
      <c r="M200">
        <v>1</v>
      </c>
      <c r="N200">
        <v>65771</v>
      </c>
      <c r="O200" t="s">
        <v>737</v>
      </c>
      <c r="P200">
        <v>65771</v>
      </c>
    </row>
    <row r="201" spans="1:16" x14ac:dyDescent="0.3">
      <c r="A201" s="67" t="str">
        <f t="shared" si="3"/>
        <v>7450294</v>
      </c>
      <c r="B201" t="s">
        <v>615</v>
      </c>
      <c r="C201" t="s">
        <v>738</v>
      </c>
      <c r="D201" t="s">
        <v>170</v>
      </c>
      <c r="E201" t="s">
        <v>216</v>
      </c>
      <c r="F201" t="s">
        <v>614</v>
      </c>
      <c r="G201">
        <v>1873500</v>
      </c>
      <c r="H201">
        <v>0.06</v>
      </c>
      <c r="I201">
        <v>0.03</v>
      </c>
      <c r="J201">
        <v>56205</v>
      </c>
      <c r="K201">
        <v>56205</v>
      </c>
      <c r="L201">
        <v>0</v>
      </c>
      <c r="M201">
        <v>0</v>
      </c>
      <c r="N201">
        <v>56205</v>
      </c>
      <c r="O201">
        <v>56204</v>
      </c>
      <c r="P201">
        <v>56204</v>
      </c>
    </row>
    <row r="202" spans="1:16" x14ac:dyDescent="0.3">
      <c r="A202" s="67" t="str">
        <f t="shared" si="3"/>
        <v>7450301</v>
      </c>
      <c r="B202" t="s">
        <v>617</v>
      </c>
      <c r="C202" t="s">
        <v>738</v>
      </c>
      <c r="D202" t="s">
        <v>170</v>
      </c>
      <c r="E202" t="s">
        <v>216</v>
      </c>
      <c r="F202" t="s">
        <v>616</v>
      </c>
      <c r="G202">
        <v>834645</v>
      </c>
      <c r="H202">
        <v>0.06</v>
      </c>
      <c r="I202">
        <v>0.03</v>
      </c>
      <c r="J202">
        <v>25039.35</v>
      </c>
      <c r="K202">
        <v>25039.35</v>
      </c>
      <c r="L202">
        <v>0.35</v>
      </c>
      <c r="M202">
        <v>1</v>
      </c>
      <c r="N202">
        <v>25039</v>
      </c>
      <c r="O202" t="s">
        <v>737</v>
      </c>
      <c r="P202">
        <v>25039</v>
      </c>
    </row>
    <row r="203" spans="1:16" x14ac:dyDescent="0.3">
      <c r="A203" s="67" t="str">
        <f t="shared" si="3"/>
        <v>7550213</v>
      </c>
      <c r="B203" t="s">
        <v>619</v>
      </c>
      <c r="C203" t="s">
        <v>738</v>
      </c>
      <c r="D203" t="s">
        <v>172</v>
      </c>
      <c r="E203" t="s">
        <v>216</v>
      </c>
      <c r="F203" t="s">
        <v>618</v>
      </c>
      <c r="G203">
        <v>389655</v>
      </c>
      <c r="H203">
        <v>0.06</v>
      </c>
      <c r="I203">
        <v>0.03</v>
      </c>
      <c r="J203">
        <v>11689.65</v>
      </c>
      <c r="K203">
        <v>11689.65</v>
      </c>
      <c r="L203">
        <v>0.65</v>
      </c>
      <c r="M203">
        <v>1</v>
      </c>
      <c r="N203">
        <v>11689</v>
      </c>
      <c r="O203" t="s">
        <v>737</v>
      </c>
      <c r="P203">
        <v>11689</v>
      </c>
    </row>
    <row r="204" spans="1:16" x14ac:dyDescent="0.3">
      <c r="A204" s="67" t="str">
        <f t="shared" si="3"/>
        <v>7550214</v>
      </c>
      <c r="B204" t="s">
        <v>621</v>
      </c>
      <c r="C204" t="s">
        <v>738</v>
      </c>
      <c r="D204" t="s">
        <v>172</v>
      </c>
      <c r="E204" t="s">
        <v>216</v>
      </c>
      <c r="F204" t="s">
        <v>620</v>
      </c>
      <c r="G204">
        <v>1610009</v>
      </c>
      <c r="H204">
        <v>0.06</v>
      </c>
      <c r="I204">
        <v>0.03</v>
      </c>
      <c r="J204">
        <v>48300.27</v>
      </c>
      <c r="K204">
        <v>48300.27</v>
      </c>
      <c r="L204">
        <v>0.27</v>
      </c>
      <c r="M204">
        <v>1</v>
      </c>
      <c r="N204">
        <v>48300</v>
      </c>
      <c r="O204" t="s">
        <v>737</v>
      </c>
      <c r="P204">
        <v>48300</v>
      </c>
    </row>
    <row r="205" spans="1:16" x14ac:dyDescent="0.3">
      <c r="A205" s="67" t="str">
        <f t="shared" si="3"/>
        <v>7650215</v>
      </c>
      <c r="B205" t="s">
        <v>765</v>
      </c>
      <c r="C205" t="s">
        <v>738</v>
      </c>
      <c r="D205" t="s">
        <v>174</v>
      </c>
      <c r="E205" t="s">
        <v>216</v>
      </c>
      <c r="F205" t="s">
        <v>622</v>
      </c>
      <c r="G205">
        <v>1396614</v>
      </c>
      <c r="H205">
        <v>0.06</v>
      </c>
      <c r="I205">
        <v>0.03</v>
      </c>
      <c r="J205">
        <v>41898.42</v>
      </c>
      <c r="K205">
        <v>41898.42</v>
      </c>
      <c r="L205">
        <v>0.42</v>
      </c>
      <c r="M205">
        <v>1</v>
      </c>
      <c r="N205">
        <v>41898</v>
      </c>
      <c r="O205" t="s">
        <v>737</v>
      </c>
      <c r="P205">
        <v>41898</v>
      </c>
    </row>
    <row r="206" spans="1:16" x14ac:dyDescent="0.3">
      <c r="A206" s="67" t="str">
        <f t="shared" si="3"/>
        <v>7650216</v>
      </c>
      <c r="B206" t="s">
        <v>625</v>
      </c>
      <c r="C206" t="s">
        <v>738</v>
      </c>
      <c r="D206" t="s">
        <v>174</v>
      </c>
      <c r="E206" t="s">
        <v>216</v>
      </c>
      <c r="F206" t="s">
        <v>624</v>
      </c>
      <c r="G206">
        <v>1748500</v>
      </c>
      <c r="H206">
        <v>0.06</v>
      </c>
      <c r="I206">
        <v>0.03</v>
      </c>
      <c r="J206">
        <v>52455</v>
      </c>
      <c r="K206">
        <v>52455</v>
      </c>
      <c r="L206">
        <v>0</v>
      </c>
      <c r="M206">
        <v>0</v>
      </c>
      <c r="N206">
        <v>52455</v>
      </c>
      <c r="O206">
        <v>52454</v>
      </c>
      <c r="P206">
        <v>52454</v>
      </c>
    </row>
    <row r="207" spans="1:16" x14ac:dyDescent="0.3">
      <c r="A207" s="67" t="str">
        <f t="shared" si="3"/>
        <v>7750217</v>
      </c>
      <c r="B207" t="s">
        <v>627</v>
      </c>
      <c r="C207" t="s">
        <v>738</v>
      </c>
      <c r="D207" t="s">
        <v>176</v>
      </c>
      <c r="E207" t="s">
        <v>216</v>
      </c>
      <c r="F207" t="s">
        <v>626</v>
      </c>
      <c r="G207">
        <v>2010821</v>
      </c>
      <c r="H207">
        <v>0.06</v>
      </c>
      <c r="I207">
        <v>0.03</v>
      </c>
      <c r="J207">
        <v>60324.63</v>
      </c>
      <c r="K207">
        <v>60324.63</v>
      </c>
      <c r="L207">
        <v>0.63</v>
      </c>
      <c r="M207">
        <v>1</v>
      </c>
      <c r="N207">
        <v>60324</v>
      </c>
      <c r="O207" t="s">
        <v>737</v>
      </c>
      <c r="P207">
        <v>60324</v>
      </c>
    </row>
    <row r="208" spans="1:16" x14ac:dyDescent="0.3">
      <c r="A208" s="67" t="str">
        <f t="shared" si="3"/>
        <v>7850218</v>
      </c>
      <c r="B208" t="s">
        <v>629</v>
      </c>
      <c r="C208" t="s">
        <v>738</v>
      </c>
      <c r="D208" t="s">
        <v>178</v>
      </c>
      <c r="E208" t="s">
        <v>216</v>
      </c>
      <c r="F208" t="s">
        <v>628</v>
      </c>
      <c r="G208">
        <v>456617</v>
      </c>
      <c r="H208">
        <v>0.06</v>
      </c>
      <c r="I208">
        <v>0.03</v>
      </c>
      <c r="J208">
        <v>13698.51</v>
      </c>
      <c r="K208">
        <v>13698.51</v>
      </c>
      <c r="L208">
        <v>0.51</v>
      </c>
      <c r="M208">
        <v>1</v>
      </c>
      <c r="N208">
        <v>13698</v>
      </c>
      <c r="O208" t="s">
        <v>737</v>
      </c>
      <c r="P208">
        <v>13698</v>
      </c>
    </row>
    <row r="209" spans="1:16" x14ac:dyDescent="0.3">
      <c r="A209" s="67" t="str">
        <f t="shared" si="3"/>
        <v>7950221</v>
      </c>
      <c r="B209" t="s">
        <v>631</v>
      </c>
      <c r="C209" t="s">
        <v>738</v>
      </c>
      <c r="D209" t="s">
        <v>180</v>
      </c>
      <c r="E209" t="s">
        <v>216</v>
      </c>
      <c r="F209" t="s">
        <v>630</v>
      </c>
      <c r="G209">
        <v>2307952</v>
      </c>
      <c r="H209">
        <v>0.06</v>
      </c>
      <c r="I209">
        <v>0.03</v>
      </c>
      <c r="J209">
        <v>69238.559999999998</v>
      </c>
      <c r="K209">
        <v>69238.559999999998</v>
      </c>
      <c r="L209">
        <v>0.56000000000000005</v>
      </c>
      <c r="M209">
        <v>1</v>
      </c>
      <c r="N209">
        <v>69238</v>
      </c>
      <c r="O209" t="s">
        <v>737</v>
      </c>
      <c r="P209">
        <v>69238</v>
      </c>
    </row>
    <row r="210" spans="1:16" x14ac:dyDescent="0.3">
      <c r="A210" s="67" t="str">
        <f t="shared" si="3"/>
        <v>7950280</v>
      </c>
      <c r="B210" t="s">
        <v>633</v>
      </c>
      <c r="C210" t="s">
        <v>738</v>
      </c>
      <c r="D210" t="s">
        <v>180</v>
      </c>
      <c r="E210" t="s">
        <v>216</v>
      </c>
      <c r="F210" t="s">
        <v>632</v>
      </c>
      <c r="G210">
        <v>7805260</v>
      </c>
      <c r="H210">
        <v>0.06</v>
      </c>
      <c r="I210">
        <v>0.03</v>
      </c>
      <c r="J210">
        <v>234157.8</v>
      </c>
      <c r="K210">
        <v>234157.8</v>
      </c>
      <c r="L210">
        <v>0.8</v>
      </c>
      <c r="M210">
        <v>1</v>
      </c>
      <c r="N210">
        <v>234157</v>
      </c>
      <c r="O210" t="s">
        <v>737</v>
      </c>
      <c r="P210">
        <v>234157</v>
      </c>
    </row>
    <row r="211" spans="1:16" x14ac:dyDescent="0.3">
      <c r="A211" s="67" t="str">
        <f t="shared" si="3"/>
        <v>8050222</v>
      </c>
      <c r="B211" t="s">
        <v>635</v>
      </c>
      <c r="C211" t="s">
        <v>738</v>
      </c>
      <c r="D211" t="s">
        <v>182</v>
      </c>
      <c r="E211" t="s">
        <v>216</v>
      </c>
      <c r="F211" t="s">
        <v>634</v>
      </c>
      <c r="G211">
        <v>2149928</v>
      </c>
      <c r="H211">
        <v>0.06</v>
      </c>
      <c r="I211">
        <v>0.03</v>
      </c>
      <c r="J211">
        <v>64497.84</v>
      </c>
      <c r="K211">
        <v>64497.84</v>
      </c>
      <c r="L211">
        <v>0.84</v>
      </c>
      <c r="M211">
        <v>1</v>
      </c>
      <c r="N211">
        <v>64497</v>
      </c>
      <c r="O211" t="s">
        <v>737</v>
      </c>
      <c r="P211">
        <v>64497</v>
      </c>
    </row>
    <row r="212" spans="1:16" x14ac:dyDescent="0.3">
      <c r="A212" s="67" t="str">
        <f t="shared" si="3"/>
        <v>8150223</v>
      </c>
      <c r="B212" t="s">
        <v>637</v>
      </c>
      <c r="C212" t="s">
        <v>738</v>
      </c>
      <c r="D212" t="s">
        <v>184</v>
      </c>
      <c r="E212" t="s">
        <v>216</v>
      </c>
      <c r="F212" t="s">
        <v>636</v>
      </c>
      <c r="G212">
        <v>1366195</v>
      </c>
      <c r="H212">
        <v>0.06</v>
      </c>
      <c r="I212">
        <v>0.03</v>
      </c>
      <c r="J212">
        <v>40985.85</v>
      </c>
      <c r="K212">
        <v>40985.85</v>
      </c>
      <c r="L212">
        <v>0.85</v>
      </c>
      <c r="M212">
        <v>1</v>
      </c>
      <c r="N212">
        <v>40985</v>
      </c>
      <c r="O212" t="s">
        <v>737</v>
      </c>
      <c r="P212">
        <v>40985</v>
      </c>
    </row>
    <row r="213" spans="1:16" x14ac:dyDescent="0.3">
      <c r="A213" s="67" t="str">
        <f t="shared" si="3"/>
        <v>8250265</v>
      </c>
      <c r="B213" t="s">
        <v>766</v>
      </c>
      <c r="C213" t="s">
        <v>738</v>
      </c>
      <c r="D213" t="s">
        <v>186</v>
      </c>
      <c r="E213" t="s">
        <v>216</v>
      </c>
      <c r="F213" t="s">
        <v>638</v>
      </c>
      <c r="G213">
        <v>23172181</v>
      </c>
      <c r="H213">
        <v>0.06</v>
      </c>
      <c r="I213">
        <v>0.03</v>
      </c>
      <c r="J213">
        <v>695165.43</v>
      </c>
      <c r="K213">
        <v>695165.43</v>
      </c>
      <c r="L213">
        <v>0.43</v>
      </c>
      <c r="M213">
        <v>1</v>
      </c>
      <c r="N213">
        <v>695165</v>
      </c>
      <c r="O213" t="s">
        <v>737</v>
      </c>
      <c r="P213">
        <v>695165</v>
      </c>
    </row>
    <row r="214" spans="1:16" x14ac:dyDescent="0.3">
      <c r="A214" s="67" t="str">
        <f t="shared" si="3"/>
        <v>8350227</v>
      </c>
      <c r="B214" t="s">
        <v>641</v>
      </c>
      <c r="C214" t="s">
        <v>738</v>
      </c>
      <c r="D214" t="s">
        <v>188</v>
      </c>
      <c r="E214" t="s">
        <v>216</v>
      </c>
      <c r="F214" t="s">
        <v>640</v>
      </c>
      <c r="G214">
        <v>614526</v>
      </c>
      <c r="H214">
        <v>0.06</v>
      </c>
      <c r="I214">
        <v>0.03</v>
      </c>
      <c r="J214">
        <v>18435.78</v>
      </c>
      <c r="K214">
        <v>18435.78</v>
      </c>
      <c r="L214">
        <v>0.78</v>
      </c>
      <c r="M214">
        <v>1</v>
      </c>
      <c r="N214">
        <v>18435</v>
      </c>
      <c r="O214" t="s">
        <v>737</v>
      </c>
      <c r="P214">
        <v>18435</v>
      </c>
    </row>
    <row r="215" spans="1:16" x14ac:dyDescent="0.3">
      <c r="A215" s="67" t="str">
        <f t="shared" si="3"/>
        <v>8350228</v>
      </c>
      <c r="B215" t="s">
        <v>643</v>
      </c>
      <c r="C215" t="s">
        <v>738</v>
      </c>
      <c r="D215" t="s">
        <v>188</v>
      </c>
      <c r="E215" t="s">
        <v>216</v>
      </c>
      <c r="F215" t="s">
        <v>642</v>
      </c>
      <c r="G215">
        <v>450289</v>
      </c>
      <c r="H215">
        <v>0.06</v>
      </c>
      <c r="I215">
        <v>0.03</v>
      </c>
      <c r="J215">
        <v>13508.67</v>
      </c>
      <c r="K215">
        <v>13508.67</v>
      </c>
      <c r="L215">
        <v>0.67</v>
      </c>
      <c r="M215">
        <v>1</v>
      </c>
      <c r="N215">
        <v>13508</v>
      </c>
      <c r="O215" t="s">
        <v>737</v>
      </c>
      <c r="P215">
        <v>13508</v>
      </c>
    </row>
    <row r="216" spans="1:16" x14ac:dyDescent="0.3">
      <c r="A216" s="67" t="str">
        <f t="shared" si="3"/>
        <v>8450229</v>
      </c>
      <c r="B216" t="s">
        <v>645</v>
      </c>
      <c r="C216" t="s">
        <v>738</v>
      </c>
      <c r="D216" t="s">
        <v>190</v>
      </c>
      <c r="E216" t="s">
        <v>216</v>
      </c>
      <c r="F216" t="s">
        <v>644</v>
      </c>
      <c r="G216">
        <v>10779073</v>
      </c>
      <c r="H216">
        <v>0.06</v>
      </c>
      <c r="I216">
        <v>0.03</v>
      </c>
      <c r="J216">
        <v>323372.19</v>
      </c>
      <c r="K216">
        <v>323372.19</v>
      </c>
      <c r="L216">
        <v>0.19</v>
      </c>
      <c r="M216">
        <v>1</v>
      </c>
      <c r="N216">
        <v>323372</v>
      </c>
      <c r="O216" t="s">
        <v>737</v>
      </c>
      <c r="P216">
        <v>323372</v>
      </c>
    </row>
    <row r="217" spans="1:16" x14ac:dyDescent="0.3">
      <c r="A217" s="67" t="str">
        <f t="shared" si="3"/>
        <v>8550230</v>
      </c>
      <c r="B217" t="s">
        <v>647</v>
      </c>
      <c r="C217" t="s">
        <v>738</v>
      </c>
      <c r="D217" t="s">
        <v>192</v>
      </c>
      <c r="E217" t="s">
        <v>216</v>
      </c>
      <c r="F217" t="s">
        <v>646</v>
      </c>
      <c r="G217">
        <v>762056</v>
      </c>
      <c r="H217">
        <v>0.06</v>
      </c>
      <c r="I217">
        <v>0.03</v>
      </c>
      <c r="J217">
        <v>22861.68</v>
      </c>
      <c r="K217">
        <v>22861.68</v>
      </c>
      <c r="L217">
        <v>0.68</v>
      </c>
      <c r="M217">
        <v>1</v>
      </c>
      <c r="N217">
        <v>22861</v>
      </c>
      <c r="O217" t="s">
        <v>737</v>
      </c>
      <c r="P217">
        <v>22861</v>
      </c>
    </row>
    <row r="218" spans="1:16" x14ac:dyDescent="0.3">
      <c r="A218" s="67" t="str">
        <f t="shared" si="3"/>
        <v>8550231</v>
      </c>
      <c r="B218" t="s">
        <v>649</v>
      </c>
      <c r="C218" t="s">
        <v>738</v>
      </c>
      <c r="D218" t="s">
        <v>192</v>
      </c>
      <c r="E218" t="s">
        <v>216</v>
      </c>
      <c r="F218" t="s">
        <v>648</v>
      </c>
      <c r="G218">
        <v>111848</v>
      </c>
      <c r="H218">
        <v>0.06</v>
      </c>
      <c r="I218">
        <v>0.03</v>
      </c>
      <c r="J218">
        <v>3355.44</v>
      </c>
      <c r="K218">
        <v>3355.44</v>
      </c>
      <c r="L218">
        <v>0.44</v>
      </c>
      <c r="M218">
        <v>1</v>
      </c>
      <c r="N218">
        <v>3355</v>
      </c>
      <c r="O218" t="s">
        <v>737</v>
      </c>
      <c r="P218">
        <v>3355</v>
      </c>
    </row>
    <row r="219" spans="1:16" x14ac:dyDescent="0.3">
      <c r="A219" s="67" t="str">
        <f t="shared" si="3"/>
        <v>8550232</v>
      </c>
      <c r="B219" t="s">
        <v>651</v>
      </c>
      <c r="C219" t="s">
        <v>738</v>
      </c>
      <c r="D219" t="s">
        <v>192</v>
      </c>
      <c r="E219" t="s">
        <v>216</v>
      </c>
      <c r="F219" t="s">
        <v>650</v>
      </c>
      <c r="G219">
        <v>1830783</v>
      </c>
      <c r="H219">
        <v>0.06</v>
      </c>
      <c r="I219">
        <v>0.03</v>
      </c>
      <c r="J219">
        <v>54923.49</v>
      </c>
      <c r="K219">
        <v>54923.49</v>
      </c>
      <c r="L219">
        <v>0.49</v>
      </c>
      <c r="M219">
        <v>1</v>
      </c>
      <c r="N219">
        <v>54923</v>
      </c>
      <c r="O219" t="s">
        <v>737</v>
      </c>
      <c r="P219">
        <v>54923</v>
      </c>
    </row>
    <row r="220" spans="1:16" x14ac:dyDescent="0.3">
      <c r="A220" s="67" t="str">
        <f t="shared" si="3"/>
        <v>8650233</v>
      </c>
      <c r="B220" t="s">
        <v>653</v>
      </c>
      <c r="C220" t="s">
        <v>738</v>
      </c>
      <c r="D220" t="s">
        <v>194</v>
      </c>
      <c r="E220" t="s">
        <v>216</v>
      </c>
      <c r="F220" t="s">
        <v>652</v>
      </c>
      <c r="G220">
        <v>201050</v>
      </c>
      <c r="H220">
        <v>0.06</v>
      </c>
      <c r="I220">
        <v>0.03</v>
      </c>
      <c r="J220">
        <v>6031.5</v>
      </c>
      <c r="K220">
        <v>6031.5</v>
      </c>
      <c r="L220">
        <v>0.5</v>
      </c>
      <c r="M220">
        <v>1</v>
      </c>
      <c r="N220">
        <v>6031</v>
      </c>
      <c r="O220" t="s">
        <v>737</v>
      </c>
      <c r="P220">
        <v>6031</v>
      </c>
    </row>
    <row r="221" spans="1:16" x14ac:dyDescent="0.3">
      <c r="A221" s="67" t="str">
        <f t="shared" si="3"/>
        <v>8650234</v>
      </c>
      <c r="B221" t="s">
        <v>655</v>
      </c>
      <c r="C221" t="s">
        <v>738</v>
      </c>
      <c r="D221" t="s">
        <v>194</v>
      </c>
      <c r="E221" t="s">
        <v>216</v>
      </c>
      <c r="F221" t="s">
        <v>654</v>
      </c>
      <c r="G221">
        <v>335641</v>
      </c>
      <c r="H221">
        <v>0.06</v>
      </c>
      <c r="I221">
        <v>0.03</v>
      </c>
      <c r="J221">
        <v>10069.23</v>
      </c>
      <c r="K221">
        <v>10069.23</v>
      </c>
      <c r="L221">
        <v>0.23</v>
      </c>
      <c r="M221">
        <v>1</v>
      </c>
      <c r="N221">
        <v>10069</v>
      </c>
      <c r="O221" t="s">
        <v>737</v>
      </c>
      <c r="P221">
        <v>10069</v>
      </c>
    </row>
    <row r="222" spans="1:16" x14ac:dyDescent="0.3">
      <c r="A222" s="67" t="str">
        <f t="shared" si="3"/>
        <v>8750235</v>
      </c>
      <c r="B222" t="s">
        <v>767</v>
      </c>
      <c r="C222" t="s">
        <v>738</v>
      </c>
      <c r="D222" t="s">
        <v>196</v>
      </c>
      <c r="E222" t="s">
        <v>216</v>
      </c>
      <c r="F222" t="s">
        <v>656</v>
      </c>
      <c r="G222">
        <v>3793341</v>
      </c>
      <c r="H222">
        <v>0.06</v>
      </c>
      <c r="I222">
        <v>0.03</v>
      </c>
      <c r="J222">
        <v>113800.23</v>
      </c>
      <c r="K222">
        <v>113800.23</v>
      </c>
      <c r="L222">
        <v>0.23</v>
      </c>
      <c r="M222">
        <v>1</v>
      </c>
      <c r="N222">
        <v>113800</v>
      </c>
      <c r="O222" t="s">
        <v>737</v>
      </c>
      <c r="P222">
        <v>113800</v>
      </c>
    </row>
    <row r="223" spans="1:16" x14ac:dyDescent="0.3">
      <c r="A223" s="67" t="str">
        <f t="shared" si="3"/>
        <v>8750236</v>
      </c>
      <c r="B223" t="s">
        <v>659</v>
      </c>
      <c r="C223" t="s">
        <v>738</v>
      </c>
      <c r="D223" t="s">
        <v>196</v>
      </c>
      <c r="E223" t="s">
        <v>216</v>
      </c>
      <c r="F223" t="s">
        <v>658</v>
      </c>
      <c r="G223">
        <v>1610960</v>
      </c>
      <c r="H223">
        <v>0.06</v>
      </c>
      <c r="I223">
        <v>0.03</v>
      </c>
      <c r="J223">
        <v>48328.800000000003</v>
      </c>
      <c r="K223">
        <v>48328.800000000003</v>
      </c>
      <c r="L223">
        <v>0.8</v>
      </c>
      <c r="M223">
        <v>1</v>
      </c>
      <c r="N223">
        <v>48328</v>
      </c>
      <c r="O223" t="s">
        <v>737</v>
      </c>
      <c r="P223">
        <v>48328</v>
      </c>
    </row>
    <row r="224" spans="1:16" x14ac:dyDescent="0.3">
      <c r="A224" s="67" t="str">
        <f t="shared" si="3"/>
        <v>8850237</v>
      </c>
      <c r="B224" t="s">
        <v>661</v>
      </c>
      <c r="C224" t="s">
        <v>738</v>
      </c>
      <c r="D224" t="s">
        <v>198</v>
      </c>
      <c r="E224" t="s">
        <v>216</v>
      </c>
      <c r="F224" t="s">
        <v>660</v>
      </c>
      <c r="G224">
        <v>913300</v>
      </c>
      <c r="H224">
        <v>0.06</v>
      </c>
      <c r="I224">
        <v>0.03</v>
      </c>
      <c r="J224">
        <v>27399</v>
      </c>
      <c r="K224">
        <v>27399</v>
      </c>
      <c r="L224">
        <v>0</v>
      </c>
      <c r="M224">
        <v>0</v>
      </c>
      <c r="N224">
        <v>27399</v>
      </c>
      <c r="O224">
        <v>27398</v>
      </c>
      <c r="P224">
        <v>27398</v>
      </c>
    </row>
    <row r="225" spans="1:16" x14ac:dyDescent="0.3">
      <c r="A225" s="67" t="str">
        <f t="shared" si="3"/>
        <v>8950238</v>
      </c>
      <c r="B225" t="s">
        <v>663</v>
      </c>
      <c r="C225" t="s">
        <v>738</v>
      </c>
      <c r="D225" t="s">
        <v>200</v>
      </c>
      <c r="E225" t="s">
        <v>216</v>
      </c>
      <c r="F225" t="s">
        <v>662</v>
      </c>
      <c r="G225">
        <v>444181</v>
      </c>
      <c r="H225">
        <v>0.06</v>
      </c>
      <c r="I225">
        <v>0.03</v>
      </c>
      <c r="J225">
        <v>13325.43</v>
      </c>
      <c r="K225">
        <v>13325.43</v>
      </c>
      <c r="L225">
        <v>0.43</v>
      </c>
      <c r="M225">
        <v>1</v>
      </c>
      <c r="N225">
        <v>13325</v>
      </c>
      <c r="O225" t="s">
        <v>737</v>
      </c>
      <c r="P225">
        <v>13325</v>
      </c>
    </row>
    <row r="226" spans="1:16" x14ac:dyDescent="0.3">
      <c r="A226" s="67" t="str">
        <f t="shared" si="3"/>
        <v>8950239</v>
      </c>
      <c r="B226" t="s">
        <v>768</v>
      </c>
      <c r="C226" t="s">
        <v>738</v>
      </c>
      <c r="D226" t="s">
        <v>200</v>
      </c>
      <c r="E226" t="s">
        <v>216</v>
      </c>
      <c r="F226" t="s">
        <v>664</v>
      </c>
      <c r="G226">
        <v>446955</v>
      </c>
      <c r="H226">
        <v>0.06</v>
      </c>
      <c r="I226">
        <v>0.03</v>
      </c>
      <c r="J226">
        <v>13408.65</v>
      </c>
      <c r="K226">
        <v>13408.65</v>
      </c>
      <c r="L226">
        <v>0.65</v>
      </c>
      <c r="M226">
        <v>1</v>
      </c>
      <c r="N226">
        <v>13408</v>
      </c>
      <c r="O226" t="s">
        <v>737</v>
      </c>
      <c r="P226">
        <v>13408</v>
      </c>
    </row>
    <row r="227" spans="1:16" x14ac:dyDescent="0.3">
      <c r="A227" s="67" t="str">
        <f t="shared" si="3"/>
        <v>8950240</v>
      </c>
      <c r="B227" t="s">
        <v>667</v>
      </c>
      <c r="C227" t="s">
        <v>738</v>
      </c>
      <c r="D227" t="s">
        <v>200</v>
      </c>
      <c r="E227" t="s">
        <v>216</v>
      </c>
      <c r="F227" t="s">
        <v>666</v>
      </c>
      <c r="G227">
        <v>34339</v>
      </c>
      <c r="H227">
        <v>0.06</v>
      </c>
      <c r="I227">
        <v>0.03</v>
      </c>
      <c r="J227">
        <v>1030.17</v>
      </c>
      <c r="K227">
        <v>1030.17</v>
      </c>
      <c r="L227">
        <v>0.17</v>
      </c>
      <c r="M227">
        <v>1</v>
      </c>
      <c r="N227">
        <v>1030</v>
      </c>
      <c r="O227" t="s">
        <v>737</v>
      </c>
      <c r="P227">
        <v>1030</v>
      </c>
    </row>
    <row r="228" spans="1:16" x14ac:dyDescent="0.3">
      <c r="A228" s="67" t="str">
        <f t="shared" si="3"/>
        <v>8950241</v>
      </c>
      <c r="B228" t="s">
        <v>669</v>
      </c>
      <c r="C228" t="s">
        <v>738</v>
      </c>
      <c r="D228" t="s">
        <v>200</v>
      </c>
      <c r="E228" t="s">
        <v>216</v>
      </c>
      <c r="F228" t="s">
        <v>668</v>
      </c>
      <c r="G228">
        <v>421821</v>
      </c>
      <c r="H228">
        <v>0.06</v>
      </c>
      <c r="I228">
        <v>0.03</v>
      </c>
      <c r="J228">
        <v>12654.63</v>
      </c>
      <c r="K228">
        <v>12654.63</v>
      </c>
      <c r="L228">
        <v>0.63</v>
      </c>
      <c r="M228">
        <v>1</v>
      </c>
      <c r="N228">
        <v>12654</v>
      </c>
      <c r="O228" t="s">
        <v>737</v>
      </c>
      <c r="P228">
        <v>12654</v>
      </c>
    </row>
    <row r="229" spans="1:16" x14ac:dyDescent="0.3">
      <c r="A229" s="67" t="str">
        <f t="shared" si="3"/>
        <v>8950242</v>
      </c>
      <c r="B229" t="s">
        <v>769</v>
      </c>
      <c r="C229" t="s">
        <v>738</v>
      </c>
      <c r="D229" t="s">
        <v>200</v>
      </c>
      <c r="E229" t="s">
        <v>216</v>
      </c>
      <c r="F229" t="s">
        <v>670</v>
      </c>
      <c r="G229">
        <v>3141940</v>
      </c>
      <c r="H229">
        <v>0.06</v>
      </c>
      <c r="I229">
        <v>0.03</v>
      </c>
      <c r="J229">
        <v>94258.2</v>
      </c>
      <c r="K229">
        <v>94258.2</v>
      </c>
      <c r="L229">
        <v>0.2</v>
      </c>
      <c r="M229">
        <v>1</v>
      </c>
      <c r="N229">
        <v>94258</v>
      </c>
      <c r="O229" t="s">
        <v>737</v>
      </c>
      <c r="P229">
        <v>94258</v>
      </c>
    </row>
    <row r="230" spans="1:16" x14ac:dyDescent="0.3">
      <c r="A230" s="67" t="str">
        <f t="shared" si="3"/>
        <v>8950243</v>
      </c>
      <c r="B230" t="s">
        <v>673</v>
      </c>
      <c r="C230" t="s">
        <v>738</v>
      </c>
      <c r="D230" t="s">
        <v>200</v>
      </c>
      <c r="E230" t="s">
        <v>216</v>
      </c>
      <c r="F230" t="s">
        <v>672</v>
      </c>
      <c r="G230">
        <v>199595</v>
      </c>
      <c r="H230">
        <v>0.06</v>
      </c>
      <c r="I230">
        <v>0.03</v>
      </c>
      <c r="J230">
        <v>5987.85</v>
      </c>
      <c r="K230">
        <v>5987.85</v>
      </c>
      <c r="L230">
        <v>0.85</v>
      </c>
      <c r="M230">
        <v>1</v>
      </c>
      <c r="N230">
        <v>5987</v>
      </c>
      <c r="O230" t="s">
        <v>737</v>
      </c>
      <c r="P230">
        <v>5987</v>
      </c>
    </row>
    <row r="231" spans="1:16" x14ac:dyDescent="0.3">
      <c r="A231" s="67" t="str">
        <f t="shared" si="3"/>
        <v>9050244</v>
      </c>
      <c r="B231" t="s">
        <v>675</v>
      </c>
      <c r="C231" t="s">
        <v>738</v>
      </c>
      <c r="D231" t="s">
        <v>202</v>
      </c>
      <c r="E231" t="s">
        <v>216</v>
      </c>
      <c r="F231" t="s">
        <v>674</v>
      </c>
      <c r="G231">
        <v>3967262</v>
      </c>
      <c r="H231">
        <v>0.06</v>
      </c>
      <c r="I231">
        <v>0.03</v>
      </c>
      <c r="J231">
        <v>119017.86</v>
      </c>
      <c r="K231">
        <v>119017.86</v>
      </c>
      <c r="L231">
        <v>0.86</v>
      </c>
      <c r="M231">
        <v>1</v>
      </c>
      <c r="N231">
        <v>119017</v>
      </c>
      <c r="O231" t="s">
        <v>737</v>
      </c>
      <c r="P231">
        <v>119017</v>
      </c>
    </row>
    <row r="232" spans="1:16" x14ac:dyDescent="0.3">
      <c r="A232" s="67" t="str">
        <f t="shared" si="3"/>
        <v>9150245</v>
      </c>
      <c r="B232" t="s">
        <v>677</v>
      </c>
      <c r="C232" t="s">
        <v>738</v>
      </c>
      <c r="D232" t="s">
        <v>204</v>
      </c>
      <c r="E232" t="s">
        <v>216</v>
      </c>
      <c r="F232" t="s">
        <v>676</v>
      </c>
      <c r="G232">
        <v>305650</v>
      </c>
      <c r="H232">
        <v>0.06</v>
      </c>
      <c r="I232">
        <v>0.03</v>
      </c>
      <c r="J232">
        <v>9169.5</v>
      </c>
      <c r="K232">
        <v>9169.5</v>
      </c>
      <c r="L232">
        <v>0.5</v>
      </c>
      <c r="M232">
        <v>1</v>
      </c>
      <c r="N232">
        <v>9169</v>
      </c>
      <c r="O232" t="s">
        <v>737</v>
      </c>
      <c r="P232">
        <v>9169</v>
      </c>
    </row>
    <row r="233" spans="1:16" x14ac:dyDescent="0.3">
      <c r="A233" s="67" t="str">
        <f t="shared" si="3"/>
        <v>9150246</v>
      </c>
      <c r="B233" t="s">
        <v>679</v>
      </c>
      <c r="C233" t="s">
        <v>738</v>
      </c>
      <c r="D233" t="s">
        <v>204</v>
      </c>
      <c r="E233" t="s">
        <v>216</v>
      </c>
      <c r="F233" t="s">
        <v>678</v>
      </c>
      <c r="G233">
        <v>536035</v>
      </c>
      <c r="H233">
        <v>0.06</v>
      </c>
      <c r="I233">
        <v>0.03</v>
      </c>
      <c r="J233">
        <v>16081.05</v>
      </c>
      <c r="K233">
        <v>16081.05</v>
      </c>
      <c r="L233">
        <v>0.05</v>
      </c>
      <c r="M233">
        <v>1</v>
      </c>
      <c r="N233">
        <v>16081</v>
      </c>
      <c r="O233" t="s">
        <v>737</v>
      </c>
      <c r="P233">
        <v>16081</v>
      </c>
    </row>
    <row r="234" spans="1:16" x14ac:dyDescent="0.3">
      <c r="A234" s="67" t="str">
        <f t="shared" si="3"/>
        <v>9150247</v>
      </c>
      <c r="B234" t="s">
        <v>681</v>
      </c>
      <c r="C234" t="s">
        <v>738</v>
      </c>
      <c r="D234" t="s">
        <v>204</v>
      </c>
      <c r="E234" t="s">
        <v>216</v>
      </c>
      <c r="F234" t="s">
        <v>680</v>
      </c>
      <c r="G234">
        <v>1765295</v>
      </c>
      <c r="H234">
        <v>0.06</v>
      </c>
      <c r="I234">
        <v>0.03</v>
      </c>
      <c r="J234">
        <v>52958.85</v>
      </c>
      <c r="K234">
        <v>52958.85</v>
      </c>
      <c r="L234">
        <v>0.85</v>
      </c>
      <c r="M234">
        <v>1</v>
      </c>
      <c r="N234">
        <v>52958</v>
      </c>
      <c r="O234" t="s">
        <v>737</v>
      </c>
      <c r="P234">
        <v>52958</v>
      </c>
    </row>
    <row r="235" spans="1:16" x14ac:dyDescent="0.3">
      <c r="A235" s="67" t="str">
        <f t="shared" si="3"/>
        <v>9150248</v>
      </c>
      <c r="B235" t="s">
        <v>683</v>
      </c>
      <c r="C235" t="s">
        <v>738</v>
      </c>
      <c r="D235" t="s">
        <v>204</v>
      </c>
      <c r="E235" t="s">
        <v>216</v>
      </c>
      <c r="F235" t="s">
        <v>682</v>
      </c>
      <c r="G235">
        <v>187061</v>
      </c>
      <c r="H235">
        <v>0.06</v>
      </c>
      <c r="I235">
        <v>0.03</v>
      </c>
      <c r="J235">
        <v>5611.83</v>
      </c>
      <c r="K235">
        <v>5611.83</v>
      </c>
      <c r="L235">
        <v>0.83</v>
      </c>
      <c r="M235">
        <v>1</v>
      </c>
      <c r="N235">
        <v>5611</v>
      </c>
      <c r="O235" t="s">
        <v>737</v>
      </c>
      <c r="P235">
        <v>5611</v>
      </c>
    </row>
    <row r="236" spans="1:16" x14ac:dyDescent="0.3">
      <c r="A236" s="67" t="str">
        <f t="shared" si="3"/>
        <v>9250249</v>
      </c>
      <c r="B236" t="s">
        <v>685</v>
      </c>
      <c r="C236" t="s">
        <v>738</v>
      </c>
      <c r="D236" t="s">
        <v>206</v>
      </c>
      <c r="E236" t="s">
        <v>216</v>
      </c>
      <c r="F236" t="s">
        <v>684</v>
      </c>
      <c r="G236">
        <v>167060</v>
      </c>
      <c r="H236">
        <v>0.06</v>
      </c>
      <c r="I236">
        <v>0.03</v>
      </c>
      <c r="J236">
        <v>5011.8</v>
      </c>
      <c r="K236">
        <v>5011.8</v>
      </c>
      <c r="L236">
        <v>0.8</v>
      </c>
      <c r="M236">
        <v>1</v>
      </c>
      <c r="N236">
        <v>5011</v>
      </c>
      <c r="O236" t="s">
        <v>737</v>
      </c>
      <c r="P236">
        <v>5011</v>
      </c>
    </row>
    <row r="237" spans="1:16" x14ac:dyDescent="0.3">
      <c r="A237" s="67" t="str">
        <f t="shared" si="3"/>
        <v>9250250</v>
      </c>
      <c r="B237" t="s">
        <v>687</v>
      </c>
      <c r="C237" t="s">
        <v>738</v>
      </c>
      <c r="D237" t="s">
        <v>206</v>
      </c>
      <c r="E237" t="s">
        <v>216</v>
      </c>
      <c r="F237" t="s">
        <v>686</v>
      </c>
      <c r="G237">
        <v>2101333</v>
      </c>
      <c r="H237">
        <v>0.06</v>
      </c>
      <c r="I237">
        <v>0.03</v>
      </c>
      <c r="J237">
        <v>63039.99</v>
      </c>
      <c r="K237">
        <v>63039.99</v>
      </c>
      <c r="L237">
        <v>0.99</v>
      </c>
      <c r="M237">
        <v>1</v>
      </c>
      <c r="N237">
        <v>63039</v>
      </c>
      <c r="O237" t="s">
        <v>737</v>
      </c>
      <c r="P237">
        <v>63039</v>
      </c>
    </row>
    <row r="238" spans="1:16" x14ac:dyDescent="0.3">
      <c r="A238" s="67" t="str">
        <f t="shared" si="3"/>
        <v>9250251</v>
      </c>
      <c r="B238" t="s">
        <v>770</v>
      </c>
      <c r="C238" t="s">
        <v>738</v>
      </c>
      <c r="D238" t="s">
        <v>206</v>
      </c>
      <c r="E238" t="s">
        <v>216</v>
      </c>
      <c r="F238" t="s">
        <v>688</v>
      </c>
      <c r="G238">
        <v>891721</v>
      </c>
      <c r="H238">
        <v>0.06</v>
      </c>
      <c r="I238">
        <v>0.03</v>
      </c>
      <c r="J238">
        <v>26751.63</v>
      </c>
      <c r="K238">
        <v>26751.63</v>
      </c>
      <c r="L238">
        <v>0.63</v>
      </c>
      <c r="M238">
        <v>1</v>
      </c>
      <c r="N238">
        <v>26751</v>
      </c>
      <c r="O238" t="s">
        <v>737</v>
      </c>
      <c r="P238">
        <v>26751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0564F9A4414A4A94B62627C536D70F" ma:contentTypeVersion="4" ma:contentTypeDescription="Create a new document." ma:contentTypeScope="" ma:versionID="7cd0181458b8b3c59fb323c29f54450b">
  <xsd:schema xmlns:xsd="http://www.w3.org/2001/XMLSchema" xmlns:xs="http://www.w3.org/2001/XMLSchema" xmlns:p="http://schemas.microsoft.com/office/2006/metadata/properties" xmlns:ns2="4498fcad-af25-402b-ba78-edbcef40e3af" targetNamespace="http://schemas.microsoft.com/office/2006/metadata/properties" ma:root="true" ma:fieldsID="28082650ab10aa328bca8962f1d914f8" ns2:_="">
    <xsd:import namespace="4498fcad-af25-402b-ba78-edbcef40e3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8fcad-af25-402b-ba78-edbcef40e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1412E4-3C9A-460F-A756-E3EFCAD42388}">
  <ds:schemaRefs>
    <ds:schemaRef ds:uri="http://schemas.microsoft.com/sharepoint/v3/contenttype/forms"/>
  </ds:schemaRefs>
</ds:datastoreItem>
</file>

<file path=customXml/itemProps2.xml><?xml version="1.0" encoding="utf-8"?>
<ds:datastoreItem xmlns:ds="http://schemas.openxmlformats.org/officeDocument/2006/customXml" ds:itemID="{B0D1E37E-E1E8-4E7E-9EA4-BB00B789B387}">
  <ds:schemaRefs>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4498fcad-af25-402b-ba78-edbcef40e3af"/>
    <ds:schemaRef ds:uri="http://www.w3.org/XML/1998/namespace"/>
    <ds:schemaRef ds:uri="http://purl.org/dc/dcmitype/"/>
  </ds:schemaRefs>
</ds:datastoreItem>
</file>

<file path=customXml/itemProps3.xml><?xml version="1.0" encoding="utf-8"?>
<ds:datastoreItem xmlns:ds="http://schemas.openxmlformats.org/officeDocument/2006/customXml" ds:itemID="{2EE4C24C-99BC-4BC0-A80A-E4F2EAE6A0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8fcad-af25-402b-ba78-edbcef40e3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SQL + Source</vt:lpstr>
      <vt:lpstr>Validation</vt:lpstr>
      <vt:lpstr>Source - Unit List</vt:lpstr>
      <vt:lpstr>Source - Funds</vt:lpstr>
      <vt:lpstr>Athena Source</vt:lpstr>
      <vt:lpstr>Index</vt:lpstr>
      <vt:lpstr>Binding</vt:lpstr>
      <vt:lpstr>Step 1) Data Entry</vt:lpstr>
      <vt:lpstr>Source SQL Calc </vt:lpstr>
      <vt:lpstr>MLGQ</vt:lpstr>
      <vt:lpstr>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Library Estimated Maximum Budgets to Remain Non-Binding</dc:title>
  <dc:subject/>
  <dc:creator/>
  <cp:keywords/>
  <dc:description/>
  <cp:lastModifiedBy/>
  <cp:revision>1</cp:revision>
  <dcterms:created xsi:type="dcterms:W3CDTF">2024-07-12T15:14:24Z</dcterms:created>
  <dcterms:modified xsi:type="dcterms:W3CDTF">2026-07-15T16:57:33Z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0x0101006A0564F9A4414A4A94B62627C536D70F</vt:lpwstr>
  </property>
</Properties>
</file>