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T:\Statutory Reports\MLGQ\Calculations\MLGQ\CY 2026\"/>
    </mc:Choice>
  </mc:AlternateContent>
  <xr:revisionPtr revIDLastSave="0" documentId="13_ncr:1_{17E6F131-8AF4-48C3-A324-67A6AB8A8E44}" xr6:coauthVersionLast="47" xr6:coauthVersionMax="47" xr10:uidLastSave="{00000000-0000-0000-0000-000000000000}"/>
  <bookViews>
    <workbookView xWindow="-28920" yWindow="-1185" windowWidth="29040" windowHeight="15720" xr2:uid="{00000000-000D-0000-FFFF-FFFF00000000}"/>
  </bookViews>
  <sheets>
    <sheet name="Calculation" sheetId="2" r:id="rId1"/>
    <sheet name="BEA_Personal Income Data"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6" i="2" l="1"/>
  <c r="E12" i="2" l="1"/>
  <c r="A2" i="1"/>
  <c r="F12" i="2" l="1"/>
  <c r="D12" i="2"/>
  <c r="D18" i="2"/>
  <c r="D17" i="2"/>
  <c r="D16" i="2"/>
  <c r="D15" i="2"/>
  <c r="D14" i="2"/>
  <c r="D13" i="2"/>
  <c r="G17" i="2" l="1"/>
  <c r="G14" i="2"/>
  <c r="G18" i="2"/>
  <c r="G16" i="2"/>
  <c r="H13" i="2"/>
  <c r="G13" i="2"/>
  <c r="G15" i="2"/>
  <c r="H18" i="2"/>
  <c r="C13" i="2"/>
  <c r="E13" i="2" s="1"/>
  <c r="B20" i="2" l="1"/>
  <c r="B21" i="2" s="1"/>
  <c r="B22" i="2" s="1"/>
  <c r="D26" i="2" s="1"/>
  <c r="F13" i="2"/>
  <c r="C14" i="2"/>
  <c r="E14" i="2" s="1"/>
  <c r="H17" i="2"/>
  <c r="H16" i="2"/>
  <c r="H15" i="2"/>
  <c r="H14" i="2"/>
  <c r="C15" i="2" l="1"/>
  <c r="F14" i="2"/>
  <c r="F15" i="2" l="1"/>
  <c r="E15" i="2"/>
  <c r="C16" i="2"/>
  <c r="F16" i="2" l="1"/>
  <c r="E16" i="2"/>
  <c r="C17" i="2"/>
  <c r="F17" i="2" l="1"/>
  <c r="E17" i="2"/>
  <c r="C18" i="2"/>
  <c r="E18" i="2" s="1"/>
  <c r="F18" i="2" l="1"/>
</calcChain>
</file>

<file path=xl/sharedStrings.xml><?xml version="1.0" encoding="utf-8"?>
<sst xmlns="http://schemas.openxmlformats.org/spreadsheetml/2006/main" count="258" uniqueCount="123">
  <si>
    <t/>
  </si>
  <si>
    <t>Bureau of Economic Analysis</t>
  </si>
  <si>
    <t>State or DC</t>
  </si>
  <si>
    <t>GeoFips</t>
  </si>
  <si>
    <t>GeoName</t>
  </si>
  <si>
    <t>LineCode</t>
  </si>
  <si>
    <t>Description</t>
  </si>
  <si>
    <t>18000</t>
  </si>
  <si>
    <t>Indiana</t>
  </si>
  <si>
    <t>Income by place of residence</t>
  </si>
  <si>
    <t>10</t>
  </si>
  <si>
    <t>11</t>
  </si>
  <si>
    <t>12</t>
  </si>
  <si>
    <t>20</t>
  </si>
  <si>
    <t>30</t>
  </si>
  <si>
    <t>Derivation of personal income</t>
  </si>
  <si>
    <t>35</t>
  </si>
  <si>
    <t xml:space="preserve">  Earnings by place of work</t>
  </si>
  <si>
    <t>36</t>
  </si>
  <si>
    <t>37</t>
  </si>
  <si>
    <t xml:space="preserve">    Employee and self-employed contributions for government social insurance</t>
  </si>
  <si>
    <t>38</t>
  </si>
  <si>
    <t xml:space="preserve">    Employer contributions for government social insurance</t>
  </si>
  <si>
    <t>42</t>
  </si>
  <si>
    <t>45</t>
  </si>
  <si>
    <t xml:space="preserve">  Equals: Net earnings by place of residence</t>
  </si>
  <si>
    <t>46</t>
  </si>
  <si>
    <t>47</t>
  </si>
  <si>
    <t xml:space="preserve">  Plus: Personal current transfer receipts</t>
  </si>
  <si>
    <t>Components of earnings by place of work</t>
  </si>
  <si>
    <t>50</t>
  </si>
  <si>
    <t xml:space="preserve">  Wages and salaries</t>
  </si>
  <si>
    <t>60</t>
  </si>
  <si>
    <t xml:space="preserve">  Supplements to wages and salaries</t>
  </si>
  <si>
    <t>61</t>
  </si>
  <si>
    <t>62</t>
  </si>
  <si>
    <t>70</t>
  </si>
  <si>
    <t>71</t>
  </si>
  <si>
    <t xml:space="preserve">    Farm proprietors' income</t>
  </si>
  <si>
    <t>72</t>
  </si>
  <si>
    <t xml:space="preserve">    Nonfarm proprietors' income</t>
  </si>
  <si>
    <t>Legend / Footnotes:</t>
  </si>
  <si>
    <t>PROPERTY TAX LEVY GROWTH QUOTIENT</t>
  </si>
  <si>
    <t>I.C. 6-1.1-18.5-2</t>
  </si>
  <si>
    <t>Year in which budgets are adopted</t>
  </si>
  <si>
    <t>Budgets adopted for</t>
  </si>
  <si>
    <t>Step 1a: Determine calendar year Indiana nonfarm</t>
  </si>
  <si>
    <t>Annual</t>
  </si>
  <si>
    <t>the year in which a budget is adopted.</t>
  </si>
  <si>
    <t>Nonfarm</t>
  </si>
  <si>
    <t>Percent</t>
  </si>
  <si>
    <t>Change</t>
  </si>
  <si>
    <t>Year</t>
  </si>
  <si>
    <t>Personal Income</t>
  </si>
  <si>
    <t>From</t>
  </si>
  <si>
    <t>To</t>
  </si>
  <si>
    <t>Calculation</t>
  </si>
  <si>
    <t>Step 1b: Calculate the annual percent change for</t>
  </si>
  <si>
    <t>each of the six years preceding the year in which</t>
  </si>
  <si>
    <t>a budget is adopted</t>
  </si>
  <si>
    <t>Step 2: Sum the results of Step 1b</t>
  </si>
  <si>
    <t>Step 3: Divide the results of Step 2 by six</t>
  </si>
  <si>
    <t>Step 4: Determine the lesser of Step 3 or 1.06</t>
  </si>
  <si>
    <t>or</t>
  </si>
  <si>
    <t xml:space="preserve">https://www.bea.gov/iTable/index_regional.cfm </t>
  </si>
  <si>
    <t>SQINC4 Personal Income by Major Component</t>
  </si>
  <si>
    <t>Personal income (millions of dollars, seasonally adjusted)</t>
  </si>
  <si>
    <t>Note-- Millions of dollars, seasonally adjusted at annual rates. All dollar estimates are in current dollars (not adjusted for inflation). Calculations are performed on unrounded data.</t>
  </si>
  <si>
    <t>personal income for each of the six years preceding</t>
  </si>
  <si>
    <t>2019:Q1</t>
  </si>
  <si>
    <t>2019:Q2</t>
  </si>
  <si>
    <t>2019:Q3</t>
  </si>
  <si>
    <t>2019:Q4</t>
  </si>
  <si>
    <t>2020:Q1</t>
  </si>
  <si>
    <t>2020:Q2</t>
  </si>
  <si>
    <t>2020:Q3</t>
  </si>
  <si>
    <t>2020:Q4</t>
  </si>
  <si>
    <t>2021:Q1</t>
  </si>
  <si>
    <t>2021:Q2</t>
  </si>
  <si>
    <t>2021:Q3</t>
  </si>
  <si>
    <t>2021:Q4</t>
  </si>
  <si>
    <t>2022:Q1</t>
  </si>
  <si>
    <t>2022:Q2</t>
  </si>
  <si>
    <t>2022:Q3</t>
  </si>
  <si>
    <t>2022:Q4</t>
  </si>
  <si>
    <t>2023:Q1</t>
  </si>
  <si>
    <t xml:space="preserve">BEA data link: </t>
  </si>
  <si>
    <t xml:space="preserve">  Nonfarm personal income 1</t>
  </si>
  <si>
    <t xml:space="preserve">  Farm income 2</t>
  </si>
  <si>
    <t>Population (midperiod, persons) 3</t>
  </si>
  <si>
    <t>Per capita personal income (dollars) 4</t>
  </si>
  <si>
    <t xml:space="preserve">  Less: Contributions for government social insurance 5</t>
  </si>
  <si>
    <t xml:space="preserve">  Plus: Adjustment for residence 6</t>
  </si>
  <si>
    <t xml:space="preserve">  Plus: Dividends, interest, and rent 7</t>
  </si>
  <si>
    <t xml:space="preserve">    Employer contributions for employee pension and insurance funds 8</t>
  </si>
  <si>
    <t xml:space="preserve">  Proprietors' income 9</t>
  </si>
  <si>
    <t>2023:Q2</t>
  </si>
  <si>
    <t>2023:Q3</t>
  </si>
  <si>
    <t>2023:Q4</t>
  </si>
  <si>
    <t>2024:Q1</t>
  </si>
  <si>
    <t>5. Employer contributions for government social insurance are included in earnings by industry and earnings by place of work, but they are excluded from net earnings by place of residence and personal income. Employee and self-employed contributions are subtractions in the calculation of net earnings by place of residence and all of the income measures.</t>
  </si>
  <si>
    <t>6. The adjustment for residence is the net inflow of the earnings of interarea commuters. For the United States, it consists of adjustments for border workers and US residents employed by international organizations and foreign embassies.</t>
  </si>
  <si>
    <t>1. Nonfarm personal income is total personal income less farm income.</t>
  </si>
  <si>
    <t>2. Farm income is farm earnings less farm employer contributions for government social insurance.</t>
  </si>
  <si>
    <t>7. Rental income of persons includes the capital consumption adjustment.</t>
  </si>
  <si>
    <t>8. Includes actual employer contributions and actuarially imputed employer contributions to reflect benefits accrued by defined benefit pension plan participants through service to employers in the current period.</t>
  </si>
  <si>
    <t>9. Proprietors' income includes the inventory valuation adjustment and the capital consumption adjustment.</t>
  </si>
  <si>
    <t>2024:Q2</t>
  </si>
  <si>
    <t>2024:Q3</t>
  </si>
  <si>
    <t>2024:Q4</t>
  </si>
  <si>
    <t>2025:Q1</t>
  </si>
  <si>
    <t>3. Midquarter population estimates by state are derived by BEA based on unpublished U.S. Census Bureau estimates of beginning-of-month population.</t>
  </si>
  <si>
    <t>4. Per capita personal income is total personal income divided by total quarterly population estimates.</t>
  </si>
  <si>
    <t>*HEA 1499-2023 provides a calculation (additioanl steps) to be used in determining the maximum levy growth quotient in 2024 and 2025.</t>
  </si>
  <si>
    <t>*SEA 1 -2025 extended the additional steps in 2026.</t>
  </si>
  <si>
    <t>PREPARED: 06/29/2026</t>
  </si>
  <si>
    <t>2025:Q2</t>
  </si>
  <si>
    <t>2025:Q3</t>
  </si>
  <si>
    <t>2025:Q4</t>
  </si>
  <si>
    <t>2026:Q1</t>
  </si>
  <si>
    <t>Last updated: June 25, 2026-- new statistics for 2026:Q1; revised statistics for 2025:Q1-2025:Q4.</t>
  </si>
  <si>
    <r>
      <t xml:space="preserve">Property Tax Levy Growth Quotient for </t>
    </r>
    <r>
      <rPr>
        <b/>
        <sz val="11"/>
        <color rgb="FF00B050"/>
        <rFont val="Times New Roman"/>
        <family val="1"/>
      </rPr>
      <t>CY 2027</t>
    </r>
  </si>
  <si>
    <t>*There was no provision to extend the MLGQ cap for 2027 (SEA1 extended through last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</si>
</sst>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
    <numFmt numFmtId="165" formatCode="0_)"/>
    <numFmt numFmtId="166" formatCode="0.000%"/>
  </numFmts>
  <fonts count="16" x14ac:knownFonts="1">
    <font>
      <sz val="10"/>
      <name val="Arial"/>
    </font>
    <font>
      <b/>
      <sz val="10"/>
      <color indexed="9"/>
      <name val="Arial"/>
      <family val="2"/>
    </font>
    <font>
      <b/>
      <sz val="14"/>
      <name val="Arial"/>
      <family val="2"/>
    </font>
    <font>
      <sz val="10"/>
      <name val="Arial"/>
      <family val="2"/>
    </font>
    <font>
      <sz val="10"/>
      <name val="Arial"/>
      <family val="2"/>
    </font>
    <font>
      <b/>
      <sz val="10"/>
      <name val="Times New Roman"/>
      <family val="1"/>
    </font>
    <font>
      <sz val="10"/>
      <name val="Times New Roman"/>
      <family val="1"/>
    </font>
    <font>
      <sz val="10"/>
      <color theme="1"/>
      <name val="Times New Roman"/>
      <family val="1"/>
    </font>
    <font>
      <u/>
      <sz val="10"/>
      <color theme="10"/>
      <name val="Arial"/>
      <family val="2"/>
    </font>
    <font>
      <sz val="13"/>
      <name val="Arial"/>
      <family val="2"/>
    </font>
    <font>
      <i/>
      <sz val="10"/>
      <name val="Arial"/>
      <family val="2"/>
    </font>
    <font>
      <b/>
      <i/>
      <sz val="15"/>
      <name val="Arial"/>
      <family val="2"/>
    </font>
    <font>
      <sz val="10"/>
      <name val="Arial"/>
      <family val="2"/>
    </font>
    <font>
      <b/>
      <sz val="11"/>
      <name val="Times New Roman"/>
      <family val="1"/>
    </font>
    <font>
      <b/>
      <sz val="11"/>
      <color rgb="FF00B050"/>
      <name val="Times New Roman"/>
      <family val="1"/>
    </font>
    <font>
      <b/>
      <i/>
      <sz val="10"/>
      <name val="Arial"/>
      <family val="2"/>
    </font>
  </fonts>
  <fills count="5">
    <fill>
      <patternFill patternType="none"/>
    </fill>
    <fill>
      <patternFill patternType="gray125"/>
    </fill>
    <fill>
      <patternFill patternType="solid">
        <fgColor indexed="56"/>
        <bgColor indexed="23"/>
      </patternFill>
    </fill>
    <fill>
      <patternFill patternType="solid">
        <fgColor rgb="FF92D050"/>
        <bgColor indexed="64"/>
      </patternFill>
    </fill>
    <fill>
      <patternFill patternType="solid">
        <fgColor rgb="FFFFFF00"/>
        <bgColor indexed="64"/>
      </patternFill>
    </fill>
  </fills>
  <borders count="2">
    <border>
      <left/>
      <right/>
      <top/>
      <bottom/>
      <diagonal/>
    </border>
    <border>
      <left style="thin">
        <color indexed="9"/>
      </left>
      <right style="thin">
        <color indexed="9"/>
      </right>
      <top style="thin">
        <color indexed="9"/>
      </top>
      <bottom style="thin">
        <color indexed="9"/>
      </bottom>
      <diagonal/>
    </border>
  </borders>
  <cellStyleXfs count="6">
    <xf numFmtId="0" fontId="0" fillId="0" borderId="0"/>
    <xf numFmtId="43" fontId="3" fillId="0" borderId="0" applyFont="0" applyFill="0" applyBorder="0" applyAlignment="0" applyProtection="0"/>
    <xf numFmtId="0" fontId="8" fillId="0" borderId="0" applyNumberFormat="0" applyFill="0" applyBorder="0" applyAlignment="0" applyProtection="0"/>
    <xf numFmtId="0" fontId="4" fillId="0" borderId="0"/>
    <xf numFmtId="9" fontId="3" fillId="0" borderId="0" applyFont="0" applyFill="0" applyBorder="0" applyAlignment="0" applyProtection="0"/>
    <xf numFmtId="43" fontId="12" fillId="0" borderId="0" applyFont="0" applyFill="0" applyBorder="0" applyAlignment="0" applyProtection="0"/>
  </cellStyleXfs>
  <cellXfs count="37">
    <xf numFmtId="0" fontId="0" fillId="0" borderId="0" xfId="0"/>
    <xf numFmtId="0" fontId="0" fillId="3" borderId="0" xfId="0" applyFill="1"/>
    <xf numFmtId="0" fontId="5" fillId="0" borderId="0" xfId="3" applyFont="1"/>
    <xf numFmtId="0" fontId="5" fillId="4" borderId="0" xfId="3" applyFont="1" applyFill="1"/>
    <xf numFmtId="0" fontId="6" fillId="0" borderId="0" xfId="3" applyFont="1"/>
    <xf numFmtId="0" fontId="7" fillId="0" borderId="0" xfId="0" applyFont="1" applyAlignment="1">
      <alignment horizontal="center"/>
    </xf>
    <xf numFmtId="0" fontId="6" fillId="0" borderId="0" xfId="3" applyFont="1" applyAlignment="1">
      <alignment horizontal="center"/>
    </xf>
    <xf numFmtId="4" fontId="6" fillId="0" borderId="0" xfId="3" applyNumberFormat="1" applyFont="1"/>
    <xf numFmtId="164" fontId="6" fillId="0" borderId="0" xfId="3" applyNumberFormat="1" applyFont="1"/>
    <xf numFmtId="10" fontId="6" fillId="0" borderId="0" xfId="3" applyNumberFormat="1" applyFont="1"/>
    <xf numFmtId="165" fontId="6" fillId="0" borderId="0" xfId="3" applyNumberFormat="1" applyFont="1"/>
    <xf numFmtId="3" fontId="6" fillId="0" borderId="0" xfId="3" applyNumberFormat="1" applyFont="1"/>
    <xf numFmtId="164" fontId="6" fillId="0" borderId="0" xfId="3" applyNumberFormat="1" applyFont="1" applyAlignment="1">
      <alignment horizontal="center"/>
    </xf>
    <xf numFmtId="0" fontId="8" fillId="0" borderId="0" xfId="2"/>
    <xf numFmtId="0" fontId="2" fillId="0" borderId="0" xfId="0" applyFont="1"/>
    <xf numFmtId="0" fontId="0" fillId="4" borderId="0" xfId="0" applyFill="1"/>
    <xf numFmtId="0" fontId="9" fillId="4" borderId="0" xfId="0" applyFont="1" applyFill="1"/>
    <xf numFmtId="0" fontId="1" fillId="2" borderId="1" xfId="0" applyFont="1" applyFill="1" applyBorder="1" applyAlignment="1">
      <alignment horizontal="center"/>
    </xf>
    <xf numFmtId="0" fontId="1" fillId="2" borderId="1" xfId="0" applyFont="1" applyFill="1" applyBorder="1"/>
    <xf numFmtId="43" fontId="0" fillId="0" borderId="0" xfId="5" applyFont="1"/>
    <xf numFmtId="43" fontId="0" fillId="0" borderId="0" xfId="0" applyNumberFormat="1"/>
    <xf numFmtId="9" fontId="6" fillId="0" borderId="0" xfId="4" applyFont="1"/>
    <xf numFmtId="0" fontId="3" fillId="0" borderId="0" xfId="0" applyFont="1"/>
    <xf numFmtId="9" fontId="6" fillId="0" borderId="0" xfId="4" applyFont="1" applyFill="1"/>
    <xf numFmtId="164" fontId="13" fillId="0" borderId="0" xfId="3" applyNumberFormat="1" applyFont="1" applyAlignment="1">
      <alignment horizontal="center"/>
    </xf>
    <xf numFmtId="0" fontId="13" fillId="0" borderId="0" xfId="3" applyFont="1" applyAlignment="1">
      <alignment horizontal="center"/>
    </xf>
    <xf numFmtId="166" fontId="13" fillId="0" borderId="0" xfId="3" applyNumberFormat="1" applyFont="1" applyAlignment="1">
      <alignment horizontal="center"/>
    </xf>
    <xf numFmtId="0" fontId="13" fillId="0" borderId="0" xfId="3" applyFont="1" applyAlignment="1">
      <alignment wrapText="1"/>
    </xf>
    <xf numFmtId="164" fontId="13" fillId="4" borderId="0" xfId="3" applyNumberFormat="1" applyFont="1" applyFill="1" applyAlignment="1">
      <alignment horizontal="center" vertical="center"/>
    </xf>
    <xf numFmtId="0" fontId="13" fillId="4" borderId="0" xfId="3" applyFont="1" applyFill="1" applyAlignment="1">
      <alignment horizontal="center" vertical="center"/>
    </xf>
    <xf numFmtId="166" fontId="13" fillId="4" borderId="0" xfId="3" applyNumberFormat="1" applyFont="1" applyFill="1" applyAlignment="1">
      <alignment horizontal="center" vertical="center"/>
    </xf>
    <xf numFmtId="0" fontId="13" fillId="4" borderId="0" xfId="3" applyFont="1" applyFill="1" applyAlignment="1">
      <alignment horizontal="left" vertical="center" wrapText="1"/>
    </xf>
    <xf numFmtId="0" fontId="15" fillId="0" borderId="0" xfId="0" applyFont="1"/>
    <xf numFmtId="0" fontId="0" fillId="0" borderId="0" xfId="0"/>
    <xf numFmtId="0" fontId="10" fillId="0" borderId="0" xfId="0" applyFont="1" applyAlignment="1">
      <alignment wrapText="1"/>
    </xf>
    <xf numFmtId="0" fontId="11" fillId="0" borderId="0" xfId="0" applyFont="1" applyAlignment="1">
      <alignment vertical="center" wrapText="1"/>
    </xf>
    <xf numFmtId="0" fontId="0" fillId="0" borderId="0" xfId="0" applyAlignment="1">
      <alignment vertical="center"/>
    </xf>
  </cellXfs>
  <cellStyles count="6">
    <cellStyle name="Comma" xfId="5" builtinId="3"/>
    <cellStyle name="Comma 2" xfId="1" xr:uid="{00000000-0005-0000-0000-000000000000}"/>
    <cellStyle name="Hyperlink" xfId="2" builtinId="8"/>
    <cellStyle name="Normal" xfId="0" builtinId="0"/>
    <cellStyle name="Normal 2" xfId="3"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bea.gov/iTable/index_regional.cf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3"/>
  <sheetViews>
    <sheetView tabSelected="1" workbookViewId="0">
      <pane ySplit="3" topLeftCell="A4" activePane="bottomLeft" state="frozen"/>
      <selection pane="bottomLeft" activeCell="A31" sqref="A31"/>
    </sheetView>
  </sheetViews>
  <sheetFormatPr defaultRowHeight="12.75" x14ac:dyDescent="0.2"/>
  <cols>
    <col min="1" max="1" width="47.28515625" customWidth="1"/>
    <col min="2" max="8" width="15.5703125" customWidth="1"/>
    <col min="9" max="10" width="16.85546875" customWidth="1"/>
  </cols>
  <sheetData>
    <row r="1" spans="1:11" x14ac:dyDescent="0.2">
      <c r="A1" s="2" t="s">
        <v>42</v>
      </c>
    </row>
    <row r="2" spans="1:11" x14ac:dyDescent="0.2">
      <c r="A2" s="2" t="s">
        <v>43</v>
      </c>
    </row>
    <row r="3" spans="1:11" x14ac:dyDescent="0.2">
      <c r="A3" s="3" t="s">
        <v>115</v>
      </c>
    </row>
    <row r="5" spans="1:11" x14ac:dyDescent="0.2">
      <c r="A5" s="4" t="s">
        <v>44</v>
      </c>
      <c r="B5" s="5">
        <v>2026</v>
      </c>
      <c r="C5" s="5"/>
    </row>
    <row r="6" spans="1:11" x14ac:dyDescent="0.2">
      <c r="A6" s="4" t="s">
        <v>45</v>
      </c>
      <c r="B6" s="5">
        <v>2027</v>
      </c>
      <c r="C6" s="5"/>
    </row>
    <row r="7" spans="1:11" x14ac:dyDescent="0.2">
      <c r="B7" s="5"/>
      <c r="C7" s="5"/>
    </row>
    <row r="8" spans="1:11" x14ac:dyDescent="0.2">
      <c r="A8" s="4" t="s">
        <v>46</v>
      </c>
      <c r="B8" s="6"/>
      <c r="C8" s="6"/>
      <c r="D8" s="6" t="s">
        <v>47</v>
      </c>
      <c r="E8" s="4"/>
      <c r="F8" s="4"/>
      <c r="G8" s="4"/>
      <c r="H8" s="4"/>
    </row>
    <row r="9" spans="1:11" x14ac:dyDescent="0.2">
      <c r="A9" s="4" t="s">
        <v>68</v>
      </c>
      <c r="B9" s="6"/>
      <c r="C9" s="6"/>
      <c r="D9" s="6" t="s">
        <v>8</v>
      </c>
      <c r="E9" s="4"/>
      <c r="F9" s="4"/>
      <c r="G9" s="4"/>
      <c r="H9" s="4"/>
    </row>
    <row r="10" spans="1:11" x14ac:dyDescent="0.2">
      <c r="A10" s="4" t="s">
        <v>48</v>
      </c>
      <c r="B10" s="6"/>
      <c r="C10" s="6"/>
      <c r="D10" s="6" t="s">
        <v>49</v>
      </c>
      <c r="E10" s="6" t="s">
        <v>50</v>
      </c>
      <c r="F10" s="6" t="s">
        <v>51</v>
      </c>
      <c r="G10" s="6"/>
      <c r="H10" s="4"/>
    </row>
    <row r="11" spans="1:11" x14ac:dyDescent="0.2">
      <c r="A11" s="4"/>
      <c r="B11" s="6" t="s">
        <v>52</v>
      </c>
      <c r="C11" s="6"/>
      <c r="D11" s="6" t="s">
        <v>53</v>
      </c>
      <c r="E11" s="6" t="s">
        <v>54</v>
      </c>
      <c r="F11" s="6" t="s">
        <v>55</v>
      </c>
      <c r="G11" s="6" t="s">
        <v>56</v>
      </c>
      <c r="H11" s="4"/>
    </row>
    <row r="12" spans="1:11" x14ac:dyDescent="0.2">
      <c r="A12" s="4" t="s">
        <v>57</v>
      </c>
      <c r="B12" s="6">
        <v>0</v>
      </c>
      <c r="C12" s="6">
        <v>2019</v>
      </c>
      <c r="D12" s="7">
        <f>AVERAGE('BEA_Personal Income Data'!$E$9:$H$9)</f>
        <v>325214.67499999999</v>
      </c>
      <c r="E12" s="6">
        <f>C12-1</f>
        <v>2018</v>
      </c>
      <c r="F12" s="6">
        <f>C12</f>
        <v>2019</v>
      </c>
      <c r="G12" s="8"/>
      <c r="H12" s="4"/>
    </row>
    <row r="13" spans="1:11" x14ac:dyDescent="0.2">
      <c r="A13" s="4" t="s">
        <v>58</v>
      </c>
      <c r="B13" s="6">
        <v>1</v>
      </c>
      <c r="C13" s="6">
        <f t="shared" ref="C13:C18" si="0">C12+1</f>
        <v>2020</v>
      </c>
      <c r="D13" s="7">
        <f>AVERAGE('BEA_Personal Income Data'!$I$9:$L$9)</f>
        <v>348854.85000000003</v>
      </c>
      <c r="E13" s="6">
        <f>C13-1</f>
        <v>2019</v>
      </c>
      <c r="F13" s="6">
        <f t="shared" ref="F13:F18" si="1">C13</f>
        <v>2020</v>
      </c>
      <c r="G13" s="8">
        <f t="shared" ref="G13:G18" si="2">ROUND((D13/D12),3)</f>
        <v>1.073</v>
      </c>
      <c r="H13" s="9">
        <f>(D13/D12)-1</f>
        <v>7.2690984808726933E-2</v>
      </c>
      <c r="J13" s="19"/>
      <c r="K13" s="20"/>
    </row>
    <row r="14" spans="1:11" x14ac:dyDescent="0.2">
      <c r="A14" s="4" t="s">
        <v>59</v>
      </c>
      <c r="B14" s="6">
        <v>2</v>
      </c>
      <c r="C14" s="6">
        <f t="shared" si="0"/>
        <v>2021</v>
      </c>
      <c r="D14" s="7">
        <f>AVERAGE('BEA_Personal Income Data'!$M$9:$P$9)</f>
        <v>387068.22499999998</v>
      </c>
      <c r="E14" s="6">
        <f>C14-1</f>
        <v>2020</v>
      </c>
      <c r="F14" s="6">
        <f t="shared" si="1"/>
        <v>2021</v>
      </c>
      <c r="G14" s="8">
        <f t="shared" si="2"/>
        <v>1.1100000000000001</v>
      </c>
      <c r="H14" s="9">
        <f t="shared" ref="H14:H17" si="3">(D14/D13)-1</f>
        <v>0.10953946892238986</v>
      </c>
      <c r="J14" s="19"/>
      <c r="K14" s="20"/>
    </row>
    <row r="15" spans="1:11" x14ac:dyDescent="0.2">
      <c r="A15" s="4"/>
      <c r="B15" s="6">
        <v>3</v>
      </c>
      <c r="C15" s="6">
        <f t="shared" si="0"/>
        <v>2022</v>
      </c>
      <c r="D15" s="7">
        <f>AVERAGE('BEA_Personal Income Data'!$Q$9:$T$9)</f>
        <v>397079.375</v>
      </c>
      <c r="E15" s="6">
        <f t="shared" ref="E15:E17" si="4">C15-1</f>
        <v>2021</v>
      </c>
      <c r="F15" s="6">
        <f t="shared" si="1"/>
        <v>2022</v>
      </c>
      <c r="G15" s="8">
        <f t="shared" si="2"/>
        <v>1.026</v>
      </c>
      <c r="H15" s="9">
        <f t="shared" si="3"/>
        <v>2.5864045027204297E-2</v>
      </c>
      <c r="J15" s="19"/>
      <c r="K15" s="20"/>
    </row>
    <row r="16" spans="1:11" x14ac:dyDescent="0.2">
      <c r="A16" s="4"/>
      <c r="B16" s="6">
        <v>4</v>
      </c>
      <c r="C16" s="6">
        <f t="shared" si="0"/>
        <v>2023</v>
      </c>
      <c r="D16" s="7">
        <f>AVERAGE('BEA_Personal Income Data'!$U$9:$X$9)</f>
        <v>418252.94999999995</v>
      </c>
      <c r="E16" s="6">
        <f t="shared" si="4"/>
        <v>2022</v>
      </c>
      <c r="F16" s="6">
        <f t="shared" si="1"/>
        <v>2023</v>
      </c>
      <c r="G16" s="8">
        <f t="shared" si="2"/>
        <v>1.0529999999999999</v>
      </c>
      <c r="H16" s="9">
        <f t="shared" si="3"/>
        <v>5.3323280767226811E-2</v>
      </c>
      <c r="J16" s="19"/>
      <c r="K16" s="20"/>
    </row>
    <row r="17" spans="1:11" x14ac:dyDescent="0.2">
      <c r="A17" s="4"/>
      <c r="B17" s="6">
        <v>5</v>
      </c>
      <c r="C17" s="6">
        <f t="shared" si="0"/>
        <v>2024</v>
      </c>
      <c r="D17" s="7">
        <f>AVERAGE('BEA_Personal Income Data'!$Y$9:$AB$9)</f>
        <v>440648.875</v>
      </c>
      <c r="E17" s="6">
        <f t="shared" si="4"/>
        <v>2023</v>
      </c>
      <c r="F17" s="6">
        <f t="shared" si="1"/>
        <v>2024</v>
      </c>
      <c r="G17" s="8">
        <f t="shared" si="2"/>
        <v>1.054</v>
      </c>
      <c r="H17" s="9">
        <f t="shared" si="3"/>
        <v>5.3546364705855831E-2</v>
      </c>
      <c r="J17" s="19"/>
      <c r="K17" s="20"/>
    </row>
    <row r="18" spans="1:11" x14ac:dyDescent="0.2">
      <c r="A18" s="4"/>
      <c r="B18" s="6">
        <v>6</v>
      </c>
      <c r="C18" s="6">
        <f t="shared" si="0"/>
        <v>2025</v>
      </c>
      <c r="D18" s="7">
        <f>AVERAGE('BEA_Personal Income Data'!$AC$9:$AF$9)</f>
        <v>458588.8</v>
      </c>
      <c r="E18" s="6">
        <f>C18-1</f>
        <v>2024</v>
      </c>
      <c r="F18" s="6">
        <f t="shared" si="1"/>
        <v>2025</v>
      </c>
      <c r="G18" s="8">
        <f t="shared" si="2"/>
        <v>1.0409999999999999</v>
      </c>
      <c r="H18" s="9">
        <f>(D18/D17)-1</f>
        <v>4.0712517421041872E-2</v>
      </c>
      <c r="J18" s="19"/>
      <c r="K18" s="20"/>
    </row>
    <row r="19" spans="1:11" x14ac:dyDescent="0.2">
      <c r="A19" s="4"/>
      <c r="B19" s="10"/>
      <c r="C19" s="11"/>
      <c r="D19" s="4"/>
      <c r="E19" s="4"/>
      <c r="F19" s="4"/>
      <c r="G19" s="4"/>
      <c r="H19" s="4"/>
      <c r="J19" s="19"/>
      <c r="K19" s="20"/>
    </row>
    <row r="20" spans="1:11" x14ac:dyDescent="0.2">
      <c r="A20" s="4" t="s">
        <v>60</v>
      </c>
      <c r="B20" s="12">
        <f>SUM(G13:G18)</f>
        <v>6.3569999999999993</v>
      </c>
      <c r="C20" s="4"/>
      <c r="D20" s="4"/>
      <c r="E20" s="4"/>
      <c r="F20" s="4"/>
      <c r="G20" s="8"/>
      <c r="H20" s="4"/>
    </row>
    <row r="21" spans="1:11" x14ac:dyDescent="0.2">
      <c r="A21" s="4" t="s">
        <v>61</v>
      </c>
      <c r="B21" s="12">
        <f>ROUND(B20/6,3)</f>
        <v>1.06</v>
      </c>
      <c r="C21" s="4"/>
      <c r="D21" s="4"/>
      <c r="E21" s="4"/>
      <c r="F21" s="4"/>
      <c r="G21" s="8"/>
      <c r="H21" s="4"/>
    </row>
    <row r="22" spans="1:11" x14ac:dyDescent="0.2">
      <c r="A22" s="4" t="s">
        <v>62</v>
      </c>
      <c r="B22" s="12">
        <f>IF(B21&lt;1.06,$B$21,1.06)</f>
        <v>1.06</v>
      </c>
      <c r="C22" s="4"/>
      <c r="D22" s="4"/>
      <c r="E22" s="4"/>
      <c r="F22" s="4"/>
      <c r="G22" s="8"/>
      <c r="H22" s="4"/>
    </row>
    <row r="23" spans="1:11" x14ac:dyDescent="0.2">
      <c r="A23" s="4"/>
      <c r="B23" s="12"/>
      <c r="C23" s="4"/>
      <c r="D23" s="4"/>
      <c r="E23" s="4"/>
      <c r="F23" s="4"/>
      <c r="G23" s="8"/>
      <c r="H23" s="4"/>
    </row>
    <row r="24" spans="1:11" x14ac:dyDescent="0.2">
      <c r="A24" s="4"/>
      <c r="B24" s="12"/>
      <c r="C24" s="4"/>
      <c r="D24" s="4"/>
      <c r="E24" s="4"/>
      <c r="F24" s="4"/>
      <c r="G24" s="8"/>
      <c r="H24" s="4"/>
    </row>
    <row r="25" spans="1:11" x14ac:dyDescent="0.2">
      <c r="A25" s="4"/>
      <c r="B25" s="12"/>
      <c r="C25" s="4"/>
      <c r="D25" s="4"/>
      <c r="E25" s="4"/>
      <c r="F25" s="4"/>
      <c r="G25" s="8"/>
      <c r="H25" s="4"/>
    </row>
    <row r="26" spans="1:11" ht="28.5" x14ac:dyDescent="0.2">
      <c r="A26" s="31" t="s">
        <v>121</v>
      </c>
      <c r="B26" s="28">
        <f>IF(B22&gt;1.06,1.06,B22)</f>
        <v>1.06</v>
      </c>
      <c r="C26" s="29" t="s">
        <v>63</v>
      </c>
      <c r="D26" s="30">
        <f>B26-1</f>
        <v>6.0000000000000053E-2</v>
      </c>
      <c r="E26" s="21"/>
      <c r="F26" s="4"/>
      <c r="G26" s="8"/>
      <c r="H26" s="4"/>
    </row>
    <row r="27" spans="1:11" ht="14.25" x14ac:dyDescent="0.2">
      <c r="A27" s="27"/>
      <c r="B27" s="24"/>
      <c r="C27" s="25"/>
      <c r="D27" s="26"/>
      <c r="E27" s="23"/>
      <c r="F27" s="4"/>
      <c r="G27" s="8"/>
      <c r="H27" s="4"/>
    </row>
    <row r="28" spans="1:11" x14ac:dyDescent="0.2">
      <c r="A28" s="32" t="s">
        <v>113</v>
      </c>
    </row>
    <row r="29" spans="1:11" x14ac:dyDescent="0.2">
      <c r="A29" s="32" t="s">
        <v>114</v>
      </c>
    </row>
    <row r="30" spans="1:11" x14ac:dyDescent="0.2">
      <c r="A30" s="32" t="s">
        <v>122</v>
      </c>
    </row>
    <row r="32" spans="1:11" x14ac:dyDescent="0.2">
      <c r="A32" s="22" t="s">
        <v>86</v>
      </c>
    </row>
    <row r="33" spans="1:1" x14ac:dyDescent="0.2">
      <c r="A33" s="13" t="s">
        <v>64</v>
      </c>
    </row>
  </sheetData>
  <hyperlinks>
    <hyperlink ref="A33" r:id="rId1" xr:uid="{96022201-7E0F-4B3F-99BE-5A22A2734F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1"/>
  <sheetViews>
    <sheetView workbookViewId="0">
      <pane ySplit="6" topLeftCell="A7" activePane="bottomLeft" state="frozen"/>
      <selection pane="bottomLeft" activeCell="A2" sqref="A2"/>
    </sheetView>
  </sheetViews>
  <sheetFormatPr defaultRowHeight="12.75" x14ac:dyDescent="0.2"/>
  <cols>
    <col min="4" max="4" width="59" customWidth="1"/>
  </cols>
  <sheetData>
    <row r="1" spans="1:33" ht="18" x14ac:dyDescent="0.25">
      <c r="A1" s="14" t="s">
        <v>65</v>
      </c>
    </row>
    <row r="2" spans="1:33" ht="16.5" x14ac:dyDescent="0.25">
      <c r="A2" s="16" t="str">
        <f>Calculation!A3</f>
        <v>PREPARED: 06/29/2026</v>
      </c>
      <c r="B2" s="15"/>
      <c r="C2" s="15"/>
      <c r="D2" s="15"/>
    </row>
    <row r="3" spans="1:33" x14ac:dyDescent="0.2">
      <c r="A3" s="33" t="s">
        <v>1</v>
      </c>
      <c r="B3" s="33"/>
      <c r="C3" s="33"/>
      <c r="D3" s="33"/>
      <c r="E3" s="33"/>
      <c r="F3" s="33"/>
      <c r="G3" s="33"/>
      <c r="H3" s="33"/>
      <c r="I3" s="33"/>
      <c r="J3" s="33"/>
      <c r="K3" s="33"/>
      <c r="L3" s="33"/>
      <c r="M3" s="33"/>
      <c r="N3" s="33"/>
      <c r="O3" s="33"/>
      <c r="P3" s="33"/>
      <c r="Q3" s="33"/>
      <c r="R3" s="33"/>
      <c r="S3" s="33"/>
      <c r="T3" s="33"/>
      <c r="U3" s="33"/>
      <c r="V3" s="33"/>
      <c r="W3" s="33"/>
      <c r="X3" s="33"/>
      <c r="Y3" s="33"/>
    </row>
    <row r="4" spans="1:33" x14ac:dyDescent="0.2">
      <c r="A4" s="33" t="s">
        <v>2</v>
      </c>
      <c r="B4" s="33"/>
      <c r="C4" s="33"/>
      <c r="D4" s="33"/>
      <c r="E4" s="33"/>
      <c r="F4" s="33"/>
      <c r="G4" s="33"/>
      <c r="H4" s="33"/>
      <c r="I4" s="33"/>
      <c r="J4" s="33"/>
      <c r="K4" s="33"/>
      <c r="L4" s="33"/>
      <c r="M4" s="33"/>
      <c r="N4" s="33"/>
      <c r="O4" s="33"/>
      <c r="P4" s="33"/>
      <c r="Q4" s="33"/>
      <c r="R4" s="33"/>
      <c r="S4" s="33"/>
      <c r="T4" s="33"/>
      <c r="U4" s="33"/>
      <c r="V4" s="33"/>
      <c r="W4" s="33"/>
      <c r="X4" s="33"/>
      <c r="Y4" s="33"/>
    </row>
    <row r="6" spans="1:33" x14ac:dyDescent="0.2">
      <c r="A6" s="18" t="s">
        <v>3</v>
      </c>
      <c r="B6" s="18" t="s">
        <v>4</v>
      </c>
      <c r="C6" s="18" t="s">
        <v>5</v>
      </c>
      <c r="D6" s="17" t="s">
        <v>6</v>
      </c>
      <c r="E6" s="17" t="s">
        <v>69</v>
      </c>
      <c r="F6" s="17" t="s">
        <v>70</v>
      </c>
      <c r="G6" s="17" t="s">
        <v>71</v>
      </c>
      <c r="H6" s="17" t="s">
        <v>72</v>
      </c>
      <c r="I6" s="17" t="s">
        <v>73</v>
      </c>
      <c r="J6" s="17" t="s">
        <v>74</v>
      </c>
      <c r="K6" s="17" t="s">
        <v>75</v>
      </c>
      <c r="L6" s="17" t="s">
        <v>76</v>
      </c>
      <c r="M6" s="17" t="s">
        <v>77</v>
      </c>
      <c r="N6" s="17" t="s">
        <v>78</v>
      </c>
      <c r="O6" s="17" t="s">
        <v>79</v>
      </c>
      <c r="P6" s="17" t="s">
        <v>80</v>
      </c>
      <c r="Q6" s="17" t="s">
        <v>81</v>
      </c>
      <c r="R6" s="17" t="s">
        <v>82</v>
      </c>
      <c r="S6" s="17" t="s">
        <v>83</v>
      </c>
      <c r="T6" s="17" t="s">
        <v>84</v>
      </c>
      <c r="U6" s="17" t="s">
        <v>85</v>
      </c>
      <c r="V6" s="17" t="s">
        <v>96</v>
      </c>
      <c r="W6" s="17" t="s">
        <v>97</v>
      </c>
      <c r="X6" s="17" t="s">
        <v>98</v>
      </c>
      <c r="Y6" s="17" t="s">
        <v>99</v>
      </c>
      <c r="Z6" s="17" t="s">
        <v>107</v>
      </c>
      <c r="AA6" s="17" t="s">
        <v>108</v>
      </c>
      <c r="AB6" s="17" t="s">
        <v>109</v>
      </c>
      <c r="AC6" s="17" t="s">
        <v>110</v>
      </c>
      <c r="AD6" s="17" t="s">
        <v>116</v>
      </c>
      <c r="AE6" s="17" t="s">
        <v>117</v>
      </c>
      <c r="AF6" s="17" t="s">
        <v>118</v>
      </c>
      <c r="AG6" s="17" t="s">
        <v>119</v>
      </c>
    </row>
    <row r="7" spans="1:33" x14ac:dyDescent="0.2">
      <c r="A7" t="s">
        <v>7</v>
      </c>
      <c r="B7" t="s">
        <v>8</v>
      </c>
      <c r="C7" t="s">
        <v>0</v>
      </c>
      <c r="D7" t="s">
        <v>9</v>
      </c>
      <c r="E7" t="s">
        <v>0</v>
      </c>
      <c r="F7" t="s">
        <v>0</v>
      </c>
      <c r="G7" t="s">
        <v>0</v>
      </c>
      <c r="H7" t="s">
        <v>0</v>
      </c>
      <c r="I7" t="s">
        <v>0</v>
      </c>
      <c r="J7" t="s">
        <v>0</v>
      </c>
      <c r="K7" t="s">
        <v>0</v>
      </c>
      <c r="L7" t="s">
        <v>0</v>
      </c>
      <c r="M7" t="s">
        <v>0</v>
      </c>
      <c r="N7" t="s">
        <v>0</v>
      </c>
      <c r="O7" t="s">
        <v>0</v>
      </c>
      <c r="P7" t="s">
        <v>0</v>
      </c>
      <c r="Q7" t="s">
        <v>0</v>
      </c>
      <c r="R7" t="s">
        <v>0</v>
      </c>
      <c r="S7" t="s">
        <v>0</v>
      </c>
      <c r="T7" t="s">
        <v>0</v>
      </c>
      <c r="U7" t="s">
        <v>0</v>
      </c>
      <c r="V7" t="s">
        <v>0</v>
      </c>
      <c r="W7" t="s">
        <v>0</v>
      </c>
      <c r="X7" t="s">
        <v>0</v>
      </c>
      <c r="Y7" t="s">
        <v>0</v>
      </c>
      <c r="Z7" t="s">
        <v>0</v>
      </c>
      <c r="AA7" t="s">
        <v>0</v>
      </c>
      <c r="AB7" t="s">
        <v>0</v>
      </c>
      <c r="AC7" t="s">
        <v>0</v>
      </c>
      <c r="AD7" t="s">
        <v>0</v>
      </c>
      <c r="AE7" t="s">
        <v>0</v>
      </c>
      <c r="AF7" t="s">
        <v>0</v>
      </c>
      <c r="AG7" t="s">
        <v>0</v>
      </c>
    </row>
    <row r="8" spans="1:33" x14ac:dyDescent="0.2">
      <c r="A8" t="s">
        <v>7</v>
      </c>
      <c r="B8" t="s">
        <v>8</v>
      </c>
      <c r="C8" t="s">
        <v>10</v>
      </c>
      <c r="D8" t="s">
        <v>66</v>
      </c>
      <c r="E8">
        <v>322645.59999999998</v>
      </c>
      <c r="F8">
        <v>324911</v>
      </c>
      <c r="G8">
        <v>327793.59999999998</v>
      </c>
      <c r="H8">
        <v>330215.40000000002</v>
      </c>
      <c r="I8">
        <v>336074</v>
      </c>
      <c r="J8">
        <v>360613.7</v>
      </c>
      <c r="K8">
        <v>353436.6</v>
      </c>
      <c r="L8">
        <v>356181</v>
      </c>
      <c r="M8">
        <v>407463.9</v>
      </c>
      <c r="N8">
        <v>381727.3</v>
      </c>
      <c r="O8">
        <v>384986.3</v>
      </c>
      <c r="P8">
        <v>390058.5</v>
      </c>
      <c r="Q8">
        <v>395437.9</v>
      </c>
      <c r="R8">
        <v>397959</v>
      </c>
      <c r="S8">
        <v>402503.4</v>
      </c>
      <c r="T8">
        <v>410394</v>
      </c>
      <c r="U8">
        <v>415497.9</v>
      </c>
      <c r="V8">
        <v>420567.1</v>
      </c>
      <c r="W8">
        <v>424253.4</v>
      </c>
      <c r="X8">
        <v>429062.8</v>
      </c>
      <c r="Y8">
        <v>438228.8</v>
      </c>
      <c r="Z8">
        <v>443825</v>
      </c>
      <c r="AA8">
        <v>444111.9</v>
      </c>
      <c r="AB8">
        <v>448589.5</v>
      </c>
      <c r="AC8">
        <v>457338</v>
      </c>
      <c r="AD8">
        <v>460838.6</v>
      </c>
      <c r="AE8">
        <v>463538.7</v>
      </c>
      <c r="AF8">
        <v>466152.7</v>
      </c>
      <c r="AG8">
        <v>470046.5</v>
      </c>
    </row>
    <row r="9" spans="1:33" x14ac:dyDescent="0.2">
      <c r="A9" s="1" t="s">
        <v>7</v>
      </c>
      <c r="B9" s="1" t="s">
        <v>8</v>
      </c>
      <c r="C9" s="1" t="s">
        <v>11</v>
      </c>
      <c r="D9" s="1" t="s">
        <v>87</v>
      </c>
      <c r="E9" s="1">
        <v>321621.3</v>
      </c>
      <c r="F9" s="1">
        <v>324513.90000000002</v>
      </c>
      <c r="G9" s="1">
        <v>326138.09999999998</v>
      </c>
      <c r="H9" s="1">
        <v>328585.40000000002</v>
      </c>
      <c r="I9" s="1">
        <v>333548.3</v>
      </c>
      <c r="J9" s="1">
        <v>358765</v>
      </c>
      <c r="K9" s="1">
        <v>351012.8</v>
      </c>
      <c r="L9" s="1">
        <v>352093.3</v>
      </c>
      <c r="M9" s="1">
        <v>404773.1</v>
      </c>
      <c r="N9" s="1">
        <v>376776</v>
      </c>
      <c r="O9" s="1">
        <v>380123.6</v>
      </c>
      <c r="P9" s="1">
        <v>386600.2</v>
      </c>
      <c r="Q9" s="1">
        <v>391605.1</v>
      </c>
      <c r="R9" s="1">
        <v>393026.3</v>
      </c>
      <c r="S9" s="1">
        <v>397695.8</v>
      </c>
      <c r="T9" s="1">
        <v>405990.3</v>
      </c>
      <c r="U9" s="1">
        <v>410201.5</v>
      </c>
      <c r="V9" s="1">
        <v>416267.4</v>
      </c>
      <c r="W9" s="1">
        <v>420521.3</v>
      </c>
      <c r="X9" s="1">
        <v>426021.6</v>
      </c>
      <c r="Y9" s="1">
        <v>435083.4</v>
      </c>
      <c r="Z9" s="1">
        <v>441041.2</v>
      </c>
      <c r="AA9" s="1">
        <v>441169.8</v>
      </c>
      <c r="AB9" s="1">
        <v>445301.1</v>
      </c>
      <c r="AC9" s="1">
        <v>453033.9</v>
      </c>
      <c r="AD9" s="1">
        <v>457286.40000000002</v>
      </c>
      <c r="AE9" s="1">
        <v>460386.1</v>
      </c>
      <c r="AF9" s="1">
        <v>463648.8</v>
      </c>
      <c r="AG9" s="1">
        <v>466775.8</v>
      </c>
    </row>
    <row r="10" spans="1:33" x14ac:dyDescent="0.2">
      <c r="A10" t="s">
        <v>7</v>
      </c>
      <c r="B10" t="s">
        <v>8</v>
      </c>
      <c r="C10" t="s">
        <v>12</v>
      </c>
      <c r="D10" t="s">
        <v>88</v>
      </c>
      <c r="E10">
        <v>1024.3</v>
      </c>
      <c r="F10">
        <v>397.1</v>
      </c>
      <c r="G10">
        <v>1655.4</v>
      </c>
      <c r="H10">
        <v>1630.1</v>
      </c>
      <c r="I10">
        <v>2525.6999999999998</v>
      </c>
      <c r="J10">
        <v>1848.7</v>
      </c>
      <c r="K10">
        <v>2423.8000000000002</v>
      </c>
      <c r="L10">
        <v>4087.6</v>
      </c>
      <c r="M10">
        <v>2690.7</v>
      </c>
      <c r="N10">
        <v>4951.3999999999996</v>
      </c>
      <c r="O10">
        <v>4862.7</v>
      </c>
      <c r="P10">
        <v>3458.3</v>
      </c>
      <c r="Q10">
        <v>3832.8</v>
      </c>
      <c r="R10">
        <v>4932.6000000000004</v>
      </c>
      <c r="S10">
        <v>4807.6000000000004</v>
      </c>
      <c r="T10">
        <v>4403.7</v>
      </c>
      <c r="U10">
        <v>5296.4</v>
      </c>
      <c r="V10">
        <v>4299.7</v>
      </c>
      <c r="W10">
        <v>3732.2</v>
      </c>
      <c r="X10">
        <v>3041.2</v>
      </c>
      <c r="Y10">
        <v>3145.4</v>
      </c>
      <c r="Z10">
        <v>2783.9</v>
      </c>
      <c r="AA10">
        <v>2942.1</v>
      </c>
      <c r="AB10">
        <v>3288.4</v>
      </c>
      <c r="AC10">
        <v>4304.1000000000004</v>
      </c>
      <c r="AD10">
        <v>3552.2</v>
      </c>
      <c r="AE10">
        <v>3152.7</v>
      </c>
      <c r="AF10">
        <v>2503.9</v>
      </c>
      <c r="AG10">
        <v>3270.7</v>
      </c>
    </row>
    <row r="11" spans="1:33" x14ac:dyDescent="0.2">
      <c r="A11" t="s">
        <v>7</v>
      </c>
      <c r="B11" t="s">
        <v>8</v>
      </c>
      <c r="C11" t="s">
        <v>13</v>
      </c>
      <c r="D11" t="s">
        <v>89</v>
      </c>
      <c r="E11">
        <v>6748647</v>
      </c>
      <c r="F11">
        <v>6756936</v>
      </c>
      <c r="G11">
        <v>6767033</v>
      </c>
      <c r="H11">
        <v>6776786</v>
      </c>
      <c r="I11">
        <v>6783434</v>
      </c>
      <c r="J11">
        <v>6787858</v>
      </c>
      <c r="K11">
        <v>6794126</v>
      </c>
      <c r="L11">
        <v>6800786</v>
      </c>
      <c r="M11">
        <v>6802908</v>
      </c>
      <c r="N11">
        <v>6809840</v>
      </c>
      <c r="O11">
        <v>6818562</v>
      </c>
      <c r="P11">
        <v>6825172</v>
      </c>
      <c r="Q11">
        <v>6829407</v>
      </c>
      <c r="R11">
        <v>6837008</v>
      </c>
      <c r="S11">
        <v>6847142</v>
      </c>
      <c r="T11">
        <v>6857721</v>
      </c>
      <c r="U11">
        <v>6866345</v>
      </c>
      <c r="V11">
        <v>6875922</v>
      </c>
      <c r="W11">
        <v>6888654</v>
      </c>
      <c r="X11">
        <v>6902510</v>
      </c>
      <c r="Y11">
        <v>6914379</v>
      </c>
      <c r="Z11">
        <v>6927669</v>
      </c>
      <c r="AA11">
        <v>6940311</v>
      </c>
      <c r="AB11">
        <v>6950741</v>
      </c>
      <c r="AC11">
        <v>6958814</v>
      </c>
      <c r="AD11">
        <v>6967971</v>
      </c>
      <c r="AE11">
        <v>6977041</v>
      </c>
      <c r="AF11">
        <v>6983582</v>
      </c>
      <c r="AG11">
        <v>6987243</v>
      </c>
    </row>
    <row r="12" spans="1:33" x14ac:dyDescent="0.2">
      <c r="A12" t="s">
        <v>7</v>
      </c>
      <c r="B12" t="s">
        <v>8</v>
      </c>
      <c r="C12" t="s">
        <v>14</v>
      </c>
      <c r="D12" t="s">
        <v>90</v>
      </c>
      <c r="E12">
        <v>47809</v>
      </c>
      <c r="F12">
        <v>48086</v>
      </c>
      <c r="G12">
        <v>48440</v>
      </c>
      <c r="H12">
        <v>48727</v>
      </c>
      <c r="I12">
        <v>49543</v>
      </c>
      <c r="J12">
        <v>53126</v>
      </c>
      <c r="K12">
        <v>52021</v>
      </c>
      <c r="L12">
        <v>52374</v>
      </c>
      <c r="M12">
        <v>59896</v>
      </c>
      <c r="N12">
        <v>56055</v>
      </c>
      <c r="O12">
        <v>56462</v>
      </c>
      <c r="P12">
        <v>57150</v>
      </c>
      <c r="Q12">
        <v>57902</v>
      </c>
      <c r="R12">
        <v>58207</v>
      </c>
      <c r="S12">
        <v>58784</v>
      </c>
      <c r="T12">
        <v>59844</v>
      </c>
      <c r="U12">
        <v>60512</v>
      </c>
      <c r="V12">
        <v>61165</v>
      </c>
      <c r="W12">
        <v>61587</v>
      </c>
      <c r="X12">
        <v>62160</v>
      </c>
      <c r="Y12">
        <v>63379</v>
      </c>
      <c r="Z12">
        <v>64066</v>
      </c>
      <c r="AA12">
        <v>63990</v>
      </c>
      <c r="AB12">
        <v>64538</v>
      </c>
      <c r="AC12">
        <v>65721</v>
      </c>
      <c r="AD12">
        <v>66137</v>
      </c>
      <c r="AE12">
        <v>66438</v>
      </c>
      <c r="AF12">
        <v>66750</v>
      </c>
      <c r="AG12">
        <v>67272</v>
      </c>
    </row>
    <row r="13" spans="1:33" x14ac:dyDescent="0.2">
      <c r="A13" t="s">
        <v>7</v>
      </c>
      <c r="B13" t="s">
        <v>8</v>
      </c>
      <c r="C13" t="s">
        <v>0</v>
      </c>
      <c r="D13" t="s">
        <v>15</v>
      </c>
      <c r="E13" t="s">
        <v>0</v>
      </c>
      <c r="F13" t="s">
        <v>0</v>
      </c>
      <c r="G13" t="s">
        <v>0</v>
      </c>
      <c r="H13" t="s">
        <v>0</v>
      </c>
      <c r="I13" t="s">
        <v>0</v>
      </c>
      <c r="J13" t="s">
        <v>0</v>
      </c>
      <c r="K13" t="s">
        <v>0</v>
      </c>
      <c r="L13" t="s">
        <v>0</v>
      </c>
      <c r="M13" t="s">
        <v>0</v>
      </c>
      <c r="N13" t="s">
        <v>0</v>
      </c>
      <c r="O13" t="s">
        <v>0</v>
      </c>
      <c r="P13" t="s">
        <v>0</v>
      </c>
      <c r="Q13" t="s">
        <v>0</v>
      </c>
      <c r="R13" t="s">
        <v>0</v>
      </c>
      <c r="S13" t="s">
        <v>0</v>
      </c>
      <c r="T13" t="s">
        <v>0</v>
      </c>
      <c r="U13" t="s">
        <v>0</v>
      </c>
      <c r="V13" t="s">
        <v>0</v>
      </c>
      <c r="W13" t="s">
        <v>0</v>
      </c>
      <c r="X13" t="s">
        <v>0</v>
      </c>
      <c r="Y13" t="s">
        <v>0</v>
      </c>
      <c r="Z13" t="s">
        <v>0</v>
      </c>
      <c r="AA13" t="s">
        <v>0</v>
      </c>
      <c r="AB13" t="s">
        <v>0</v>
      </c>
      <c r="AC13" t="s">
        <v>0</v>
      </c>
      <c r="AD13" t="s">
        <v>0</v>
      </c>
      <c r="AE13" t="s">
        <v>0</v>
      </c>
      <c r="AF13" t="s">
        <v>0</v>
      </c>
      <c r="AG13" t="s">
        <v>0</v>
      </c>
    </row>
    <row r="14" spans="1:33" x14ac:dyDescent="0.2">
      <c r="A14" t="s">
        <v>7</v>
      </c>
      <c r="B14" t="s">
        <v>8</v>
      </c>
      <c r="C14" t="s">
        <v>16</v>
      </c>
      <c r="D14" t="s">
        <v>17</v>
      </c>
      <c r="E14">
        <v>227689.2</v>
      </c>
      <c r="F14">
        <v>228753.3</v>
      </c>
      <c r="G14">
        <v>230892.7</v>
      </c>
      <c r="H14">
        <v>233166.3</v>
      </c>
      <c r="I14">
        <v>238415.2</v>
      </c>
      <c r="J14">
        <v>220862.9</v>
      </c>
      <c r="K14">
        <v>240437.4</v>
      </c>
      <c r="L14">
        <v>248439.2</v>
      </c>
      <c r="M14">
        <v>250037.1</v>
      </c>
      <c r="N14">
        <v>258485.1</v>
      </c>
      <c r="O14">
        <v>263572.2</v>
      </c>
      <c r="P14">
        <v>270794.90000000002</v>
      </c>
      <c r="Q14">
        <v>275180.09999999998</v>
      </c>
      <c r="R14">
        <v>276546.2</v>
      </c>
      <c r="S14">
        <v>280978.8</v>
      </c>
      <c r="T14">
        <v>279570.09999999998</v>
      </c>
      <c r="U14">
        <v>287577.2</v>
      </c>
      <c r="V14">
        <v>288964.3</v>
      </c>
      <c r="W14">
        <v>292823.3</v>
      </c>
      <c r="X14">
        <v>295776.5</v>
      </c>
      <c r="Y14">
        <v>301551.09999999998</v>
      </c>
      <c r="Z14">
        <v>306592.09999999998</v>
      </c>
      <c r="AA14">
        <v>306293.5</v>
      </c>
      <c r="AB14">
        <v>310297.7</v>
      </c>
      <c r="AC14">
        <v>316976.90000000002</v>
      </c>
      <c r="AD14">
        <v>317252.3</v>
      </c>
      <c r="AE14">
        <v>318520.5</v>
      </c>
      <c r="AF14">
        <v>321856.40000000002</v>
      </c>
      <c r="AG14">
        <v>325270.3</v>
      </c>
    </row>
    <row r="15" spans="1:33" x14ac:dyDescent="0.2">
      <c r="A15" t="s">
        <v>7</v>
      </c>
      <c r="B15" t="s">
        <v>8</v>
      </c>
      <c r="C15" t="s">
        <v>18</v>
      </c>
      <c r="D15" t="s">
        <v>91</v>
      </c>
      <c r="E15">
        <v>25605.8</v>
      </c>
      <c r="F15">
        <v>25792.7</v>
      </c>
      <c r="G15">
        <v>25924.799999999999</v>
      </c>
      <c r="H15">
        <v>26334</v>
      </c>
      <c r="I15">
        <v>27143.4</v>
      </c>
      <c r="J15">
        <v>25764.799999999999</v>
      </c>
      <c r="K15">
        <v>27248.799999999999</v>
      </c>
      <c r="L15">
        <v>27879.8</v>
      </c>
      <c r="M15">
        <v>27892.1</v>
      </c>
      <c r="N15">
        <v>28506.7</v>
      </c>
      <c r="O15">
        <v>28999</v>
      </c>
      <c r="P15">
        <v>29957.200000000001</v>
      </c>
      <c r="Q15">
        <v>30429.8</v>
      </c>
      <c r="R15">
        <v>30634.7</v>
      </c>
      <c r="S15">
        <v>31286.1</v>
      </c>
      <c r="T15">
        <v>31317.3</v>
      </c>
      <c r="U15">
        <v>31772.7</v>
      </c>
      <c r="V15">
        <v>32160</v>
      </c>
      <c r="W15">
        <v>32778.300000000003</v>
      </c>
      <c r="X15">
        <v>33205.1</v>
      </c>
      <c r="Y15">
        <v>33850</v>
      </c>
      <c r="Z15">
        <v>34449.300000000003</v>
      </c>
      <c r="AA15">
        <v>34277.800000000003</v>
      </c>
      <c r="AB15">
        <v>34633.1</v>
      </c>
      <c r="AC15">
        <v>35507.4</v>
      </c>
      <c r="AD15">
        <v>35580.199999999997</v>
      </c>
      <c r="AE15">
        <v>35779.199999999997</v>
      </c>
      <c r="AF15">
        <v>36238.1</v>
      </c>
      <c r="AG15">
        <v>36959.5</v>
      </c>
    </row>
    <row r="16" spans="1:33" x14ac:dyDescent="0.2">
      <c r="A16" t="s">
        <v>7</v>
      </c>
      <c r="B16" t="s">
        <v>8</v>
      </c>
      <c r="C16" t="s">
        <v>19</v>
      </c>
      <c r="D16" t="s">
        <v>20</v>
      </c>
      <c r="E16">
        <v>13943</v>
      </c>
      <c r="F16">
        <v>14077.6</v>
      </c>
      <c r="G16">
        <v>14197.8</v>
      </c>
      <c r="H16">
        <v>14466.3</v>
      </c>
      <c r="I16">
        <v>14954.9</v>
      </c>
      <c r="J16">
        <v>14142.3</v>
      </c>
      <c r="K16">
        <v>14939.7</v>
      </c>
      <c r="L16">
        <v>15300.7</v>
      </c>
      <c r="M16">
        <v>15395.3</v>
      </c>
      <c r="N16">
        <v>15705.1</v>
      </c>
      <c r="O16">
        <v>15918.5</v>
      </c>
      <c r="P16">
        <v>16376.1</v>
      </c>
      <c r="Q16">
        <v>16950.8</v>
      </c>
      <c r="R16">
        <v>17031.2</v>
      </c>
      <c r="S16">
        <v>17342.3</v>
      </c>
      <c r="T16">
        <v>17367.2</v>
      </c>
      <c r="U16">
        <v>17600.599999999999</v>
      </c>
      <c r="V16">
        <v>17813.3</v>
      </c>
      <c r="W16">
        <v>18130.599999999999</v>
      </c>
      <c r="X16">
        <v>18337</v>
      </c>
      <c r="Y16">
        <v>18828.900000000001</v>
      </c>
      <c r="Z16">
        <v>19127.099999999999</v>
      </c>
      <c r="AA16">
        <v>18990.099999999999</v>
      </c>
      <c r="AB16">
        <v>19157.400000000001</v>
      </c>
      <c r="AC16">
        <v>19666</v>
      </c>
      <c r="AD16">
        <v>19721.2</v>
      </c>
      <c r="AE16">
        <v>19791.599999999999</v>
      </c>
      <c r="AF16">
        <v>20049.3</v>
      </c>
      <c r="AG16">
        <v>20629.599999999999</v>
      </c>
    </row>
    <row r="17" spans="1:33" x14ac:dyDescent="0.2">
      <c r="A17" t="s">
        <v>7</v>
      </c>
      <c r="B17" t="s">
        <v>8</v>
      </c>
      <c r="C17" t="s">
        <v>21</v>
      </c>
      <c r="D17" t="s">
        <v>22</v>
      </c>
      <c r="E17">
        <v>11662.7</v>
      </c>
      <c r="F17">
        <v>11715</v>
      </c>
      <c r="G17">
        <v>11727</v>
      </c>
      <c r="H17">
        <v>11867.7</v>
      </c>
      <c r="I17">
        <v>12188.5</v>
      </c>
      <c r="J17">
        <v>11622.6</v>
      </c>
      <c r="K17">
        <v>12309.2</v>
      </c>
      <c r="L17">
        <v>12579.1</v>
      </c>
      <c r="M17">
        <v>12496.8</v>
      </c>
      <c r="N17">
        <v>12801.6</v>
      </c>
      <c r="O17">
        <v>13080.5</v>
      </c>
      <c r="P17">
        <v>13581.1</v>
      </c>
      <c r="Q17">
        <v>13479</v>
      </c>
      <c r="R17">
        <v>13603.5</v>
      </c>
      <c r="S17">
        <v>13943.7</v>
      </c>
      <c r="T17">
        <v>13950.1</v>
      </c>
      <c r="U17">
        <v>14172.1</v>
      </c>
      <c r="V17">
        <v>14346.7</v>
      </c>
      <c r="W17">
        <v>14647.8</v>
      </c>
      <c r="X17">
        <v>14868.1</v>
      </c>
      <c r="Y17">
        <v>15021.1</v>
      </c>
      <c r="Z17">
        <v>15322.1</v>
      </c>
      <c r="AA17">
        <v>15287.8</v>
      </c>
      <c r="AB17">
        <v>15475.7</v>
      </c>
      <c r="AC17">
        <v>15841.4</v>
      </c>
      <c r="AD17">
        <v>15859.1</v>
      </c>
      <c r="AE17">
        <v>15987.6</v>
      </c>
      <c r="AF17">
        <v>16188.8</v>
      </c>
      <c r="AG17">
        <v>16329.8</v>
      </c>
    </row>
    <row r="18" spans="1:33" x14ac:dyDescent="0.2">
      <c r="A18" t="s">
        <v>7</v>
      </c>
      <c r="B18" t="s">
        <v>8</v>
      </c>
      <c r="C18" t="s">
        <v>23</v>
      </c>
      <c r="D18" t="s">
        <v>92</v>
      </c>
      <c r="E18">
        <v>7222.7</v>
      </c>
      <c r="F18">
        <v>7212.4</v>
      </c>
      <c r="G18">
        <v>7247.6</v>
      </c>
      <c r="H18">
        <v>7304.3</v>
      </c>
      <c r="I18">
        <v>7795.2</v>
      </c>
      <c r="J18">
        <v>7304.2</v>
      </c>
      <c r="K18">
        <v>7562.2</v>
      </c>
      <c r="L18">
        <v>7727.3</v>
      </c>
      <c r="M18">
        <v>6968.6</v>
      </c>
      <c r="N18">
        <v>7027.1</v>
      </c>
      <c r="O18">
        <v>7163.2</v>
      </c>
      <c r="P18">
        <v>7347.5</v>
      </c>
      <c r="Q18">
        <v>7776.9</v>
      </c>
      <c r="R18">
        <v>7873.3</v>
      </c>
      <c r="S18">
        <v>8030.9</v>
      </c>
      <c r="T18">
        <v>8127.4</v>
      </c>
      <c r="U18">
        <v>8329.9</v>
      </c>
      <c r="V18">
        <v>8417.7000000000007</v>
      </c>
      <c r="W18">
        <v>8507</v>
      </c>
      <c r="X18">
        <v>8582.2000000000007</v>
      </c>
      <c r="Y18">
        <v>8212.5</v>
      </c>
      <c r="Z18">
        <v>8240.1</v>
      </c>
      <c r="AA18">
        <v>8430</v>
      </c>
      <c r="AB18">
        <v>8492.4</v>
      </c>
      <c r="AC18">
        <v>8428.7999999999993</v>
      </c>
      <c r="AD18">
        <v>8707.1</v>
      </c>
      <c r="AE18">
        <v>8770.5</v>
      </c>
      <c r="AF18">
        <v>8708.4</v>
      </c>
      <c r="AG18">
        <v>8744.5</v>
      </c>
    </row>
    <row r="19" spans="1:33" x14ac:dyDescent="0.2">
      <c r="A19" t="s">
        <v>7</v>
      </c>
      <c r="B19" t="s">
        <v>8</v>
      </c>
      <c r="C19" t="s">
        <v>24</v>
      </c>
      <c r="D19" t="s">
        <v>25</v>
      </c>
      <c r="E19">
        <v>209306</v>
      </c>
      <c r="F19">
        <v>210173.1</v>
      </c>
      <c r="G19">
        <v>212215.5</v>
      </c>
      <c r="H19">
        <v>214136.6</v>
      </c>
      <c r="I19">
        <v>219067</v>
      </c>
      <c r="J19">
        <v>202402.3</v>
      </c>
      <c r="K19">
        <v>220750.9</v>
      </c>
      <c r="L19">
        <v>228286.7</v>
      </c>
      <c r="M19">
        <v>229113.60000000001</v>
      </c>
      <c r="N19">
        <v>237005.5</v>
      </c>
      <c r="O19">
        <v>241736.4</v>
      </c>
      <c r="P19">
        <v>248185.2</v>
      </c>
      <c r="Q19">
        <v>252527.2</v>
      </c>
      <c r="R19">
        <v>253784.7</v>
      </c>
      <c r="S19">
        <v>257723.6</v>
      </c>
      <c r="T19">
        <v>256380.2</v>
      </c>
      <c r="U19">
        <v>264134.40000000002</v>
      </c>
      <c r="V19">
        <v>265222</v>
      </c>
      <c r="W19">
        <v>268552</v>
      </c>
      <c r="X19">
        <v>271153.7</v>
      </c>
      <c r="Y19">
        <v>275913.7</v>
      </c>
      <c r="Z19">
        <v>280382.90000000002</v>
      </c>
      <c r="AA19">
        <v>280445.7</v>
      </c>
      <c r="AB19">
        <v>284157.09999999998</v>
      </c>
      <c r="AC19">
        <v>289898.3</v>
      </c>
      <c r="AD19">
        <v>290379.09999999998</v>
      </c>
      <c r="AE19">
        <v>291511.8</v>
      </c>
      <c r="AF19">
        <v>294326.7</v>
      </c>
      <c r="AG19">
        <v>297055.40000000002</v>
      </c>
    </row>
    <row r="20" spans="1:33" x14ac:dyDescent="0.2">
      <c r="A20" t="s">
        <v>7</v>
      </c>
      <c r="B20" t="s">
        <v>8</v>
      </c>
      <c r="C20" t="s">
        <v>26</v>
      </c>
      <c r="D20" t="s">
        <v>93</v>
      </c>
      <c r="E20">
        <v>50602.400000000001</v>
      </c>
      <c r="F20">
        <v>51262.400000000001</v>
      </c>
      <c r="G20">
        <v>51470</v>
      </c>
      <c r="H20">
        <v>51601.8</v>
      </c>
      <c r="I20">
        <v>51424.3</v>
      </c>
      <c r="J20">
        <v>50927.6</v>
      </c>
      <c r="K20">
        <v>51394</v>
      </c>
      <c r="L20">
        <v>53691.5</v>
      </c>
      <c r="M20">
        <v>55797.7</v>
      </c>
      <c r="N20">
        <v>58267.199999999997</v>
      </c>
      <c r="O20">
        <v>59563.3</v>
      </c>
      <c r="P20">
        <v>60216.4</v>
      </c>
      <c r="Q20">
        <v>59754.1</v>
      </c>
      <c r="R20">
        <v>60643.5</v>
      </c>
      <c r="S20">
        <v>61817.2</v>
      </c>
      <c r="T20">
        <v>64039</v>
      </c>
      <c r="U20">
        <v>67014</v>
      </c>
      <c r="V20">
        <v>69283.3</v>
      </c>
      <c r="W20">
        <v>70305.3</v>
      </c>
      <c r="X20">
        <v>71743.399999999994</v>
      </c>
      <c r="Y20">
        <v>72293.7</v>
      </c>
      <c r="Z20">
        <v>72469.8</v>
      </c>
      <c r="AA20">
        <v>72316.399999999994</v>
      </c>
      <c r="AB20">
        <v>72672.600000000006</v>
      </c>
      <c r="AC20">
        <v>73410.8</v>
      </c>
      <c r="AD20">
        <v>73579.899999999994</v>
      </c>
      <c r="AE20">
        <v>73662.899999999994</v>
      </c>
      <c r="AF20">
        <v>73931</v>
      </c>
      <c r="AG20">
        <v>74660.100000000006</v>
      </c>
    </row>
    <row r="21" spans="1:33" x14ac:dyDescent="0.2">
      <c r="A21" t="s">
        <v>7</v>
      </c>
      <c r="B21" t="s">
        <v>8</v>
      </c>
      <c r="C21" t="s">
        <v>27</v>
      </c>
      <c r="D21" t="s">
        <v>28</v>
      </c>
      <c r="E21">
        <v>62737.1</v>
      </c>
      <c r="F21">
        <v>63475.5</v>
      </c>
      <c r="G21">
        <v>64108.1</v>
      </c>
      <c r="H21">
        <v>64477</v>
      </c>
      <c r="I21">
        <v>65582.7</v>
      </c>
      <c r="J21">
        <v>107283.9</v>
      </c>
      <c r="K21">
        <v>81291.7</v>
      </c>
      <c r="L21">
        <v>74202.8</v>
      </c>
      <c r="M21">
        <v>122552.6</v>
      </c>
      <c r="N21">
        <v>86454.5</v>
      </c>
      <c r="O21">
        <v>83686.600000000006</v>
      </c>
      <c r="P21">
        <v>81657</v>
      </c>
      <c r="Q21">
        <v>83156.600000000006</v>
      </c>
      <c r="R21">
        <v>83530.7</v>
      </c>
      <c r="S21">
        <v>82962.600000000006</v>
      </c>
      <c r="T21">
        <v>89974.8</v>
      </c>
      <c r="U21">
        <v>84349.5</v>
      </c>
      <c r="V21">
        <v>86061.9</v>
      </c>
      <c r="W21">
        <v>85396</v>
      </c>
      <c r="X21">
        <v>86165.8</v>
      </c>
      <c r="Y21">
        <v>90021.5</v>
      </c>
      <c r="Z21">
        <v>90972.4</v>
      </c>
      <c r="AA21">
        <v>91349.8</v>
      </c>
      <c r="AB21">
        <v>91759.8</v>
      </c>
      <c r="AC21">
        <v>94028.9</v>
      </c>
      <c r="AD21">
        <v>96879.6</v>
      </c>
      <c r="AE21">
        <v>98364</v>
      </c>
      <c r="AF21">
        <v>97895.1</v>
      </c>
      <c r="AG21">
        <v>98331</v>
      </c>
    </row>
    <row r="22" spans="1:33" x14ac:dyDescent="0.2">
      <c r="A22" t="s">
        <v>7</v>
      </c>
      <c r="B22" t="s">
        <v>8</v>
      </c>
      <c r="C22" t="s">
        <v>0</v>
      </c>
      <c r="D22" t="s">
        <v>29</v>
      </c>
      <c r="E22" t="s">
        <v>0</v>
      </c>
      <c r="F22" t="s">
        <v>0</v>
      </c>
      <c r="G22" t="s">
        <v>0</v>
      </c>
      <c r="H22" t="s">
        <v>0</v>
      </c>
      <c r="I22" t="s">
        <v>0</v>
      </c>
      <c r="J22" t="s">
        <v>0</v>
      </c>
      <c r="K22" t="s">
        <v>0</v>
      </c>
      <c r="L22" t="s">
        <v>0</v>
      </c>
      <c r="M22" t="s">
        <v>0</v>
      </c>
      <c r="N22" t="s">
        <v>0</v>
      </c>
      <c r="O22" t="s">
        <v>0</v>
      </c>
      <c r="P22" t="s">
        <v>0</v>
      </c>
      <c r="Q22" t="s">
        <v>0</v>
      </c>
      <c r="R22" t="s">
        <v>0</v>
      </c>
      <c r="S22" t="s">
        <v>0</v>
      </c>
      <c r="T22" t="s">
        <v>0</v>
      </c>
      <c r="U22" t="s">
        <v>0</v>
      </c>
      <c r="V22" t="s">
        <v>0</v>
      </c>
      <c r="W22" t="s">
        <v>0</v>
      </c>
      <c r="X22" t="s">
        <v>0</v>
      </c>
      <c r="Y22" t="s">
        <v>0</v>
      </c>
      <c r="Z22" t="s">
        <v>0</v>
      </c>
      <c r="AA22" t="s">
        <v>0</v>
      </c>
      <c r="AB22" t="s">
        <v>0</v>
      </c>
      <c r="AC22" t="s">
        <v>0</v>
      </c>
      <c r="AD22" t="s">
        <v>0</v>
      </c>
      <c r="AE22" t="s">
        <v>0</v>
      </c>
      <c r="AF22" t="s">
        <v>0</v>
      </c>
      <c r="AG22" t="s">
        <v>0</v>
      </c>
    </row>
    <row r="23" spans="1:33" x14ac:dyDescent="0.2">
      <c r="A23" t="s">
        <v>7</v>
      </c>
      <c r="B23" t="s">
        <v>8</v>
      </c>
      <c r="C23" t="s">
        <v>30</v>
      </c>
      <c r="D23" t="s">
        <v>31</v>
      </c>
      <c r="E23">
        <v>159387.5</v>
      </c>
      <c r="F23">
        <v>160479.4</v>
      </c>
      <c r="G23">
        <v>161121.9</v>
      </c>
      <c r="H23">
        <v>163476</v>
      </c>
      <c r="I23">
        <v>164523</v>
      </c>
      <c r="J23">
        <v>153009.5</v>
      </c>
      <c r="K23">
        <v>163942.20000000001</v>
      </c>
      <c r="L23">
        <v>169862.39999999999</v>
      </c>
      <c r="M23">
        <v>169935.2</v>
      </c>
      <c r="N23">
        <v>175095.5</v>
      </c>
      <c r="O23">
        <v>179095.9</v>
      </c>
      <c r="P23">
        <v>185832.1</v>
      </c>
      <c r="Q23">
        <v>190118.7</v>
      </c>
      <c r="R23">
        <v>191412.7</v>
      </c>
      <c r="S23">
        <v>195743.1</v>
      </c>
      <c r="T23">
        <v>195414.9</v>
      </c>
      <c r="U23">
        <v>197383.4</v>
      </c>
      <c r="V23">
        <v>199472</v>
      </c>
      <c r="W23">
        <v>203191.4</v>
      </c>
      <c r="X23">
        <v>205755.8</v>
      </c>
      <c r="Y23">
        <v>209586.5</v>
      </c>
      <c r="Z23">
        <v>213682.8</v>
      </c>
      <c r="AA23">
        <v>212784.6</v>
      </c>
      <c r="AB23">
        <v>215304</v>
      </c>
      <c r="AC23">
        <v>219498.2</v>
      </c>
      <c r="AD23">
        <v>220305.2</v>
      </c>
      <c r="AE23">
        <v>221548.79999999999</v>
      </c>
      <c r="AF23">
        <v>224523.2</v>
      </c>
      <c r="AG23">
        <v>227098.8</v>
      </c>
    </row>
    <row r="24" spans="1:33" x14ac:dyDescent="0.2">
      <c r="A24" t="s">
        <v>7</v>
      </c>
      <c r="B24" t="s">
        <v>8</v>
      </c>
      <c r="C24" t="s">
        <v>32</v>
      </c>
      <c r="D24" t="s">
        <v>33</v>
      </c>
      <c r="E24">
        <v>37553.599999999999</v>
      </c>
      <c r="F24">
        <v>37687.1</v>
      </c>
      <c r="G24">
        <v>37765.800000000003</v>
      </c>
      <c r="H24">
        <v>37988.300000000003</v>
      </c>
      <c r="I24">
        <v>38162.400000000001</v>
      </c>
      <c r="J24">
        <v>36062.5</v>
      </c>
      <c r="K24">
        <v>38375.1</v>
      </c>
      <c r="L24">
        <v>39284.400000000001</v>
      </c>
      <c r="M24">
        <v>39159.1</v>
      </c>
      <c r="N24">
        <v>39561.599999999999</v>
      </c>
      <c r="O24">
        <v>39791.4</v>
      </c>
      <c r="P24">
        <v>40660.800000000003</v>
      </c>
      <c r="Q24">
        <v>40689.4</v>
      </c>
      <c r="R24">
        <v>40872.1</v>
      </c>
      <c r="S24">
        <v>41361.699999999997</v>
      </c>
      <c r="T24">
        <v>41530.800000000003</v>
      </c>
      <c r="U24">
        <v>42531.3</v>
      </c>
      <c r="V24">
        <v>43090.400000000001</v>
      </c>
      <c r="W24">
        <v>43967.9</v>
      </c>
      <c r="X24">
        <v>44774.2</v>
      </c>
      <c r="Y24">
        <v>45821</v>
      </c>
      <c r="Z24">
        <v>46601.4</v>
      </c>
      <c r="AA24">
        <v>46633.5</v>
      </c>
      <c r="AB24">
        <v>47081.2</v>
      </c>
      <c r="AC24">
        <v>48155.3</v>
      </c>
      <c r="AD24">
        <v>48431.8</v>
      </c>
      <c r="AE24">
        <v>48759.7</v>
      </c>
      <c r="AF24">
        <v>49473.9</v>
      </c>
      <c r="AG24">
        <v>49910.7</v>
      </c>
    </row>
    <row r="25" spans="1:33" x14ac:dyDescent="0.2">
      <c r="A25" t="s">
        <v>7</v>
      </c>
      <c r="B25" t="s">
        <v>8</v>
      </c>
      <c r="C25" t="s">
        <v>34</v>
      </c>
      <c r="D25" t="s">
        <v>94</v>
      </c>
      <c r="E25">
        <v>25890.799999999999</v>
      </c>
      <c r="F25">
        <v>25972.1</v>
      </c>
      <c r="G25">
        <v>26038.799999999999</v>
      </c>
      <c r="H25">
        <v>26120.6</v>
      </c>
      <c r="I25">
        <v>25973.8</v>
      </c>
      <c r="J25">
        <v>24439.9</v>
      </c>
      <c r="K25">
        <v>26065.9</v>
      </c>
      <c r="L25">
        <v>26705.3</v>
      </c>
      <c r="M25">
        <v>26662.3</v>
      </c>
      <c r="N25">
        <v>26760</v>
      </c>
      <c r="O25">
        <v>26711</v>
      </c>
      <c r="P25">
        <v>27079.7</v>
      </c>
      <c r="Q25">
        <v>27210.400000000001</v>
      </c>
      <c r="R25">
        <v>27268.6</v>
      </c>
      <c r="S25">
        <v>27417.9</v>
      </c>
      <c r="T25">
        <v>27580.7</v>
      </c>
      <c r="U25">
        <v>28359.200000000001</v>
      </c>
      <c r="V25">
        <v>28743.8</v>
      </c>
      <c r="W25">
        <v>29320.1</v>
      </c>
      <c r="X25">
        <v>29906.1</v>
      </c>
      <c r="Y25">
        <v>30800</v>
      </c>
      <c r="Z25">
        <v>31279.3</v>
      </c>
      <c r="AA25">
        <v>31345.7</v>
      </c>
      <c r="AB25">
        <v>31605.5</v>
      </c>
      <c r="AC25">
        <v>32313.9</v>
      </c>
      <c r="AD25">
        <v>32572.7</v>
      </c>
      <c r="AE25">
        <v>32772.1</v>
      </c>
      <c r="AF25">
        <v>33285.1</v>
      </c>
      <c r="AG25">
        <v>33580.9</v>
      </c>
    </row>
    <row r="26" spans="1:33" x14ac:dyDescent="0.2">
      <c r="A26" t="s">
        <v>7</v>
      </c>
      <c r="B26" t="s">
        <v>8</v>
      </c>
      <c r="C26" t="s">
        <v>35</v>
      </c>
      <c r="D26" t="s">
        <v>22</v>
      </c>
      <c r="E26">
        <v>11662.7</v>
      </c>
      <c r="F26">
        <v>11715</v>
      </c>
      <c r="G26">
        <v>11727</v>
      </c>
      <c r="H26">
        <v>11867.7</v>
      </c>
      <c r="I26">
        <v>12188.5</v>
      </c>
      <c r="J26">
        <v>11622.6</v>
      </c>
      <c r="K26">
        <v>12309.2</v>
      </c>
      <c r="L26">
        <v>12579.1</v>
      </c>
      <c r="M26">
        <v>12496.8</v>
      </c>
      <c r="N26">
        <v>12801.6</v>
      </c>
      <c r="O26">
        <v>13080.5</v>
      </c>
      <c r="P26">
        <v>13581.1</v>
      </c>
      <c r="Q26">
        <v>13479</v>
      </c>
      <c r="R26">
        <v>13603.5</v>
      </c>
      <c r="S26">
        <v>13943.7</v>
      </c>
      <c r="T26">
        <v>13950.1</v>
      </c>
      <c r="U26">
        <v>14172.1</v>
      </c>
      <c r="V26">
        <v>14346.7</v>
      </c>
      <c r="W26">
        <v>14647.8</v>
      </c>
      <c r="X26">
        <v>14868.1</v>
      </c>
      <c r="Y26">
        <v>15021.1</v>
      </c>
      <c r="Z26">
        <v>15322.1</v>
      </c>
      <c r="AA26">
        <v>15287.8</v>
      </c>
      <c r="AB26">
        <v>15475.7</v>
      </c>
      <c r="AC26">
        <v>15841.4</v>
      </c>
      <c r="AD26">
        <v>15859.1</v>
      </c>
      <c r="AE26">
        <v>15987.6</v>
      </c>
      <c r="AF26">
        <v>16188.8</v>
      </c>
      <c r="AG26">
        <v>16329.8</v>
      </c>
    </row>
    <row r="27" spans="1:33" x14ac:dyDescent="0.2">
      <c r="A27" t="s">
        <v>7</v>
      </c>
      <c r="B27" t="s">
        <v>8</v>
      </c>
      <c r="C27" t="s">
        <v>36</v>
      </c>
      <c r="D27" t="s">
        <v>95</v>
      </c>
      <c r="E27">
        <v>30748.1</v>
      </c>
      <c r="F27">
        <v>30586.799999999999</v>
      </c>
      <c r="G27">
        <v>32005</v>
      </c>
      <c r="H27">
        <v>31702</v>
      </c>
      <c r="I27">
        <v>35729.9</v>
      </c>
      <c r="J27">
        <v>31790.9</v>
      </c>
      <c r="K27">
        <v>38120.199999999997</v>
      </c>
      <c r="L27">
        <v>39292.5</v>
      </c>
      <c r="M27">
        <v>40942.800000000003</v>
      </c>
      <c r="N27">
        <v>43827.9</v>
      </c>
      <c r="O27">
        <v>44684.800000000003</v>
      </c>
      <c r="P27">
        <v>44302</v>
      </c>
      <c r="Q27">
        <v>44372.1</v>
      </c>
      <c r="R27">
        <v>44261.4</v>
      </c>
      <c r="S27">
        <v>43874</v>
      </c>
      <c r="T27">
        <v>42624.4</v>
      </c>
      <c r="U27">
        <v>47662.5</v>
      </c>
      <c r="V27">
        <v>46401.8</v>
      </c>
      <c r="W27">
        <v>45664.1</v>
      </c>
      <c r="X27">
        <v>45246.5</v>
      </c>
      <c r="Y27">
        <v>46143.6</v>
      </c>
      <c r="Z27">
        <v>46307.9</v>
      </c>
      <c r="AA27">
        <v>46875.4</v>
      </c>
      <c r="AB27">
        <v>47912.5</v>
      </c>
      <c r="AC27">
        <v>49323.5</v>
      </c>
      <c r="AD27">
        <v>48515.3</v>
      </c>
      <c r="AE27">
        <v>48211.9</v>
      </c>
      <c r="AF27">
        <v>47859.199999999997</v>
      </c>
      <c r="AG27">
        <v>48260.800000000003</v>
      </c>
    </row>
    <row r="28" spans="1:33" x14ac:dyDescent="0.2">
      <c r="A28" t="s">
        <v>7</v>
      </c>
      <c r="B28" t="s">
        <v>8</v>
      </c>
      <c r="C28" t="s">
        <v>37</v>
      </c>
      <c r="D28" t="s">
        <v>38</v>
      </c>
      <c r="E28">
        <v>654.70000000000005</v>
      </c>
      <c r="F28">
        <v>23.9</v>
      </c>
      <c r="G28">
        <v>1275.4000000000001</v>
      </c>
      <c r="H28">
        <v>1240</v>
      </c>
      <c r="I28">
        <v>2127.3000000000002</v>
      </c>
      <c r="J28">
        <v>1443.8</v>
      </c>
      <c r="K28">
        <v>2016.8</v>
      </c>
      <c r="L28">
        <v>3683.7</v>
      </c>
      <c r="M28">
        <v>2335.9</v>
      </c>
      <c r="N28">
        <v>4596.8999999999996</v>
      </c>
      <c r="O28">
        <v>4501.6000000000004</v>
      </c>
      <c r="P28">
        <v>3083.5</v>
      </c>
      <c r="Q28">
        <v>3377.8</v>
      </c>
      <c r="R28">
        <v>4454.8</v>
      </c>
      <c r="S28">
        <v>4307.8999999999996</v>
      </c>
      <c r="T28">
        <v>3882.7</v>
      </c>
      <c r="U28">
        <v>4634.5</v>
      </c>
      <c r="V28">
        <v>3617.6</v>
      </c>
      <c r="W28">
        <v>3034.5</v>
      </c>
      <c r="X28">
        <v>2332.4</v>
      </c>
      <c r="Y28">
        <v>2499.3000000000002</v>
      </c>
      <c r="Z28">
        <v>2132.1</v>
      </c>
      <c r="AA28">
        <v>2284.6</v>
      </c>
      <c r="AB28">
        <v>2625.2</v>
      </c>
      <c r="AC28">
        <v>3635.3</v>
      </c>
      <c r="AD28">
        <v>2879.4</v>
      </c>
      <c r="AE28">
        <v>2477.6</v>
      </c>
      <c r="AF28">
        <v>1822.3</v>
      </c>
      <c r="AG28">
        <v>2580.3000000000002</v>
      </c>
    </row>
    <row r="29" spans="1:33" x14ac:dyDescent="0.2">
      <c r="A29" t="s">
        <v>7</v>
      </c>
      <c r="B29" t="s">
        <v>8</v>
      </c>
      <c r="C29" t="s">
        <v>39</v>
      </c>
      <c r="D29" t="s">
        <v>40</v>
      </c>
      <c r="E29">
        <v>30093.3</v>
      </c>
      <c r="F29">
        <v>30563</v>
      </c>
      <c r="G29">
        <v>30729.7</v>
      </c>
      <c r="H29">
        <v>30461.9</v>
      </c>
      <c r="I29">
        <v>33602.6</v>
      </c>
      <c r="J29">
        <v>30347.1</v>
      </c>
      <c r="K29">
        <v>36103.4</v>
      </c>
      <c r="L29">
        <v>35608.800000000003</v>
      </c>
      <c r="M29">
        <v>38606.9</v>
      </c>
      <c r="N29">
        <v>39231</v>
      </c>
      <c r="O29">
        <v>40183.199999999997</v>
      </c>
      <c r="P29">
        <v>41218.400000000001</v>
      </c>
      <c r="Q29">
        <v>40994.300000000003</v>
      </c>
      <c r="R29">
        <v>39806.6</v>
      </c>
      <c r="S29">
        <v>39566.1</v>
      </c>
      <c r="T29">
        <v>38741.699999999997</v>
      </c>
      <c r="U29">
        <v>43028</v>
      </c>
      <c r="V29">
        <v>42784.2</v>
      </c>
      <c r="W29">
        <v>42629.599999999999</v>
      </c>
      <c r="X29">
        <v>42914.1</v>
      </c>
      <c r="Y29">
        <v>43644.3</v>
      </c>
      <c r="Z29">
        <v>44175.8</v>
      </c>
      <c r="AA29">
        <v>44590.9</v>
      </c>
      <c r="AB29">
        <v>45287.3</v>
      </c>
      <c r="AC29">
        <v>45688.2</v>
      </c>
      <c r="AD29">
        <v>45635.9</v>
      </c>
      <c r="AE29">
        <v>45734.3</v>
      </c>
      <c r="AF29">
        <v>46037</v>
      </c>
      <c r="AG29">
        <v>45680.5</v>
      </c>
    </row>
    <row r="30" spans="1:33" ht="21.75" customHeight="1" x14ac:dyDescent="0.2">
      <c r="A30" s="35" t="s">
        <v>41</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row>
    <row r="31" spans="1:33" x14ac:dyDescent="0.2">
      <c r="A31" s="34" t="s">
        <v>102</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row>
    <row r="32" spans="1:33" x14ac:dyDescent="0.2">
      <c r="A32" s="34" t="s">
        <v>103</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row>
    <row r="33" spans="1:28" x14ac:dyDescent="0.2">
      <c r="A33" s="34" t="s">
        <v>111</v>
      </c>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row>
    <row r="34" spans="1:28" x14ac:dyDescent="0.2">
      <c r="A34" s="34" t="s">
        <v>112</v>
      </c>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row>
    <row r="35" spans="1:28" x14ac:dyDescent="0.2">
      <c r="A35" s="34" t="s">
        <v>100</v>
      </c>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row>
    <row r="36" spans="1:28" x14ac:dyDescent="0.2">
      <c r="A36" s="34" t="s">
        <v>101</v>
      </c>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row>
    <row r="37" spans="1:28" x14ac:dyDescent="0.2">
      <c r="A37" s="34" t="s">
        <v>104</v>
      </c>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row>
    <row r="38" spans="1:28" x14ac:dyDescent="0.2">
      <c r="A38" s="34" t="s">
        <v>105</v>
      </c>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row>
    <row r="39" spans="1:28" x14ac:dyDescent="0.2">
      <c r="A39" s="34" t="s">
        <v>106</v>
      </c>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row>
    <row r="40" spans="1:28" x14ac:dyDescent="0.2">
      <c r="A40" s="34" t="s">
        <v>67</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row>
    <row r="41" spans="1:28" x14ac:dyDescent="0.2">
      <c r="A41" s="34" t="s">
        <v>120</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row>
  </sheetData>
  <mergeCells count="14">
    <mergeCell ref="A3:Y3"/>
    <mergeCell ref="A4:Y4"/>
    <mergeCell ref="A39:AB39"/>
    <mergeCell ref="A40:AB40"/>
    <mergeCell ref="A41:AB41"/>
    <mergeCell ref="A38:AB38"/>
    <mergeCell ref="A36:AB36"/>
    <mergeCell ref="A37:AB37"/>
    <mergeCell ref="A35:AB35"/>
    <mergeCell ref="A30:AB30"/>
    <mergeCell ref="A31:AB31"/>
    <mergeCell ref="A32:AB32"/>
    <mergeCell ref="A33:AB33"/>
    <mergeCell ref="A34:AB34"/>
  </mergeCell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Calculation</vt:lpstr>
      <vt:lpstr>BEA_Personal Income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Thapliyal, Payodhi</dc:creator>
  <cp:lastModifiedBy>Wedippuli Achchige, Gayani P</cp:lastModifiedBy>
  <dcterms:created xsi:type="dcterms:W3CDTF">2018-06-27T14:22:11Z</dcterms:created>
  <dcterms:modified xsi:type="dcterms:W3CDTF">2026-06-29T15:34:24Z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